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showInkAnnotation="0" autoCompressPictures="0" defaultThemeVersion="124226"/>
  <mc:AlternateContent xmlns:mc="http://schemas.openxmlformats.org/markup-compatibility/2006">
    <mc:Choice Requires="x15">
      <x15ac:absPath xmlns:x15ac="http://schemas.microsoft.com/office/spreadsheetml/2010/11/ac" url="C:\Users\Stelyana Baleva\LightCounting Dropbox\Stelyana Baleva\My PC (LAPTOP-JLAHF1NM)\Documents\Publishing\"/>
    </mc:Choice>
  </mc:AlternateContent>
  <xr:revisionPtr revIDLastSave="0" documentId="13_ncr:1_{850BEC5E-9509-432B-B244-9AA96748B78D}" xr6:coauthVersionLast="47" xr6:coauthVersionMax="47" xr10:uidLastSave="{00000000-0000-0000-0000-000000000000}"/>
  <bookViews>
    <workbookView xWindow="-108" yWindow="-108" windowWidth="30936" windowHeight="16776" tabRatio="669" xr2:uid="{00000000-000D-0000-FFFF-FFFF00000000}"/>
  </bookViews>
  <sheets>
    <sheet name="Title page" sheetId="60" r:id="rId1"/>
    <sheet name="Methodology" sheetId="10" r:id="rId2"/>
    <sheet name="Products" sheetId="33" r:id="rId3"/>
    <sheet name="Summary" sheetId="96" r:id="rId4"/>
    <sheet name="Alphabet" sheetId="138" r:id="rId5"/>
    <sheet name="Amazon" sheetId="143" r:id="rId6"/>
    <sheet name="Meta" sheetId="140" r:id="rId7"/>
  </sheets>
  <externalReferences>
    <externalReference r:id="rId8"/>
    <externalReference r:id="rId9"/>
  </externalReferences>
  <definedNames>
    <definedName name="Codes">[1]Ethernet!$AE$9:$AE$47</definedName>
    <definedName name="Comments">#REF!</definedName>
    <definedName name="Current_cell">!A1</definedName>
    <definedName name="Growthconstants">#REF!</definedName>
    <definedName name="PriceDCE">#REF!</definedName>
    <definedName name="PriceDCM">#REF!</definedName>
    <definedName name="PriceTEL">#REF!</definedName>
    <definedName name="RevDCE">#REF!</definedName>
    <definedName name="RevDCM">#REF!</definedName>
    <definedName name="Revenue">#REF!</definedName>
    <definedName name="Revenue_new_forecast_model">#REF!</definedName>
    <definedName name="Revenue_Sep2021">#REF!</definedName>
    <definedName name="Revenues_Jul2021">#REF!</definedName>
    <definedName name="Revenues_July2020">#REF!</definedName>
    <definedName name="Revenues_Mar2020">#REF!</definedName>
    <definedName name="Revenues_Mar2021">#REF!</definedName>
    <definedName name="Revenues_Sep2020">#REF!</definedName>
    <definedName name="RevTEL">#REF!</definedName>
    <definedName name="VolDCE">#REF!</definedName>
    <definedName name="VolDCM">#REF!</definedName>
    <definedName name="VolTEL">#REF!</definedName>
    <definedName name="Volume">#REF!</definedName>
    <definedName name="Volume_Jul2021">#REF!</definedName>
    <definedName name="Volume_July2020">#REF!</definedName>
    <definedName name="Volume_Mar2020">#REF!</definedName>
    <definedName name="Volume_Mar2021">#REF!</definedName>
    <definedName name="Volume_new_forecast_model">#REF!</definedName>
    <definedName name="Volume_Sep2020">#REF!</definedName>
    <definedName name="Volume_Sep2021">#REF!</definedName>
    <definedName name="Waterfall_ASP">#REF!</definedName>
    <definedName name="Waterfall_rev">#REF!</definedName>
    <definedName name="Waterfall_vo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15" i="143" l="1"/>
  <c r="J215" i="143"/>
  <c r="L214" i="143"/>
  <c r="L212" i="143"/>
  <c r="L215" i="143" s="1"/>
  <c r="M215" i="143" s="1"/>
  <c r="K202" i="143"/>
  <c r="J202" i="143"/>
  <c r="L201" i="143"/>
  <c r="L199" i="143"/>
  <c r="L202" i="143" s="1"/>
  <c r="M202" i="143" s="1"/>
  <c r="B91" i="143"/>
  <c r="B70" i="143"/>
  <c r="I44" i="143"/>
  <c r="H44" i="143"/>
  <c r="G44" i="143"/>
  <c r="F44" i="143"/>
  <c r="E44" i="143"/>
  <c r="D44" i="143"/>
  <c r="C44" i="143"/>
  <c r="B41" i="143"/>
  <c r="B40" i="143"/>
  <c r="B39" i="143"/>
  <c r="B38" i="143"/>
  <c r="B37" i="143"/>
  <c r="B36" i="143"/>
  <c r="B35" i="143"/>
  <c r="B34" i="143"/>
  <c r="B33" i="143"/>
  <c r="B32" i="143"/>
  <c r="B31" i="143"/>
  <c r="B30" i="143"/>
  <c r="B29" i="143"/>
  <c r="B28" i="143"/>
  <c r="B27" i="143"/>
  <c r="B26" i="143"/>
  <c r="B25" i="143"/>
  <c r="B24" i="143"/>
  <c r="B23" i="143"/>
  <c r="B22" i="143"/>
  <c r="B21" i="143"/>
  <c r="B20" i="143"/>
  <c r="B19" i="143"/>
  <c r="B18" i="143"/>
  <c r="B17" i="143"/>
  <c r="B16" i="143"/>
  <c r="B15" i="143"/>
  <c r="B14" i="143"/>
  <c r="B13" i="143"/>
  <c r="B12" i="143"/>
  <c r="B11" i="143"/>
  <c r="B10" i="143"/>
  <c r="B9" i="143"/>
  <c r="I45" i="143"/>
  <c r="H45" i="143"/>
  <c r="E45" i="143"/>
  <c r="B8" i="143"/>
  <c r="B7" i="143"/>
  <c r="B3" i="143"/>
  <c r="B2" i="143"/>
  <c r="L215" i="138"/>
  <c r="L217" i="138"/>
  <c r="L219" i="138"/>
  <c r="L223" i="138"/>
  <c r="J224" i="138"/>
  <c r="J225" i="138" s="1"/>
  <c r="K224" i="138"/>
  <c r="L227" i="138"/>
  <c r="M227" i="138" s="1"/>
  <c r="L231" i="138"/>
  <c r="L232" i="138"/>
  <c r="J233" i="138"/>
  <c r="K233" i="138"/>
  <c r="L235" i="138"/>
  <c r="M235" i="138" s="1"/>
  <c r="L244" i="138"/>
  <c r="L246" i="138"/>
  <c r="J247" i="138"/>
  <c r="K247" i="138"/>
  <c r="L248" i="138"/>
  <c r="M248" i="138" s="1"/>
  <c r="L255" i="138"/>
  <c r="L257" i="138"/>
  <c r="L258" i="138" s="1"/>
  <c r="M258" i="138" s="1"/>
  <c r="J258" i="138"/>
  <c r="K258" i="138"/>
  <c r="L259" i="138"/>
  <c r="M259" i="138" s="1"/>
  <c r="B111" i="96"/>
  <c r="B112" i="96"/>
  <c r="B113" i="96"/>
  <c r="B114" i="96"/>
  <c r="B105" i="96"/>
  <c r="B106" i="96"/>
  <c r="B107" i="96"/>
  <c r="B108" i="96"/>
  <c r="B121" i="96"/>
  <c r="B122" i="96"/>
  <c r="L247" i="138" l="1"/>
  <c r="M247" i="138"/>
  <c r="L224" i="138"/>
  <c r="L233" i="138"/>
  <c r="M233" i="138" s="1"/>
  <c r="F45" i="143"/>
  <c r="C45" i="143"/>
  <c r="G45" i="143"/>
  <c r="D42" i="143"/>
  <c r="H42" i="143"/>
  <c r="D45" i="143"/>
  <c r="C42" i="143"/>
  <c r="G42" i="143"/>
  <c r="E42" i="143"/>
  <c r="I42" i="143"/>
  <c r="F42" i="143"/>
  <c r="L225" i="138"/>
  <c r="M225" i="138" s="1"/>
  <c r="D46" i="143" l="1"/>
  <c r="D47" i="143" s="1"/>
  <c r="E46" i="143" l="1"/>
  <c r="E47" i="143" s="1"/>
  <c r="F46" i="143" l="1"/>
  <c r="G46" i="143" s="1"/>
  <c r="F47" i="143" l="1"/>
  <c r="G47" i="143"/>
  <c r="H46" i="143"/>
  <c r="H47" i="143" l="1"/>
  <c r="I46" i="143"/>
  <c r="I47" i="143" l="1"/>
  <c r="C108" i="96" l="1"/>
  <c r="C106" i="96"/>
  <c r="B135" i="138" l="1"/>
  <c r="B115" i="138"/>
  <c r="B7" i="138" l="1"/>
  <c r="B7" i="140"/>
  <c r="B3" i="140"/>
  <c r="B2" i="140"/>
  <c r="B3" i="138"/>
  <c r="B2" i="138"/>
  <c r="B108" i="138" l="1"/>
  <c r="B109" i="140" l="1"/>
  <c r="B68" i="140"/>
  <c r="B93" i="140"/>
  <c r="B69" i="138"/>
  <c r="D161" i="138" l="1"/>
  <c r="D162" i="138"/>
  <c r="E161" i="138"/>
  <c r="E162" i="138"/>
  <c r="C161" i="138"/>
  <c r="C162" i="138"/>
  <c r="I162" i="138" l="1"/>
  <c r="H162" i="138"/>
  <c r="G162" i="138"/>
  <c r="H161" i="138"/>
  <c r="I161" i="138"/>
  <c r="F161" i="138"/>
  <c r="G161" i="138"/>
  <c r="C42" i="140"/>
  <c r="D42" i="140"/>
  <c r="E42" i="140"/>
  <c r="F42" i="140"/>
  <c r="G42" i="140"/>
  <c r="H42" i="140"/>
  <c r="I42" i="140"/>
  <c r="C44" i="140"/>
  <c r="D44" i="140"/>
  <c r="E44" i="140"/>
  <c r="F44" i="140"/>
  <c r="G44" i="140"/>
  <c r="H44" i="140"/>
  <c r="I44" i="140"/>
  <c r="C42" i="138"/>
  <c r="C44" i="138"/>
  <c r="D44" i="138"/>
  <c r="E44" i="138"/>
  <c r="F44" i="138"/>
  <c r="G44" i="138"/>
  <c r="H44" i="138"/>
  <c r="I44" i="138"/>
  <c r="C45" i="138"/>
  <c r="C100" i="96" l="1"/>
  <c r="C36" i="96"/>
  <c r="F162" i="138"/>
  <c r="C101" i="96" l="1"/>
  <c r="C114" i="96" s="1"/>
  <c r="C113" i="96"/>
  <c r="C35" i="96" l="1"/>
  <c r="C98" i="96"/>
  <c r="C118" i="96" s="1"/>
  <c r="C99" i="96" l="1"/>
  <c r="C112" i="96" s="1"/>
  <c r="C111" i="96"/>
  <c r="C122" i="96" s="1"/>
  <c r="C34" i="96"/>
  <c r="C37" i="96" l="1"/>
  <c r="C121" i="96"/>
  <c r="C117" i="96"/>
  <c r="C102" i="96"/>
  <c r="B3" i="96" l="1"/>
  <c r="B2" i="96"/>
  <c r="B3" i="33"/>
  <c r="B3" i="10"/>
  <c r="B2" i="33"/>
  <c r="B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Vladimir Kozlov</author>
  </authors>
  <commentList>
    <comment ref="H146" authorId="0" shapeId="0" xr:uid="{00000000-0006-0000-0400-000001000000}">
      <text>
        <r>
          <rPr>
            <b/>
            <sz val="10"/>
            <color rgb="FF000000"/>
            <rFont val="Tahoma"/>
            <family val="2"/>
          </rPr>
          <t>Vladimir Kozlov:</t>
        </r>
        <r>
          <rPr>
            <sz val="10"/>
            <color rgb="FF000000"/>
            <rFont val="Tahoma"/>
            <family val="2"/>
          </rPr>
          <t xml:space="preserve">
</t>
        </r>
        <r>
          <rPr>
            <sz val="10"/>
            <color rgb="FF000000"/>
            <rFont val="Tahoma"/>
            <family val="2"/>
          </rPr>
          <t>this does not add up to 100%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Lively</author>
  </authors>
  <commentList>
    <comment ref="A68" authorId="0" shapeId="0" xr:uid="{00000000-0006-0000-0600-000001000000}">
      <text>
        <r>
          <rPr>
            <b/>
            <sz val="9"/>
            <color indexed="81"/>
            <rFont val="Tahoma"/>
            <family val="2"/>
          </rPr>
          <t>Changing ratios in column A will change the model result</t>
        </r>
      </text>
    </comment>
  </commentList>
</comments>
</file>

<file path=xl/sharedStrings.xml><?xml version="1.0" encoding="utf-8"?>
<sst xmlns="http://schemas.openxmlformats.org/spreadsheetml/2006/main" count="494" uniqueCount="197">
  <si>
    <t>Forecast Methodology</t>
  </si>
  <si>
    <t xml:space="preserve">LightCounting has no vested interest in the transceiver market and does not participate in any vendor specific projects and/or consultations. </t>
  </si>
  <si>
    <t>LightCounting forecasting involves combining forecasts from more than one source and uses various methods.</t>
  </si>
  <si>
    <t>Trend extrapolation</t>
  </si>
  <si>
    <t>Forecast methodology is based on extrapolation of historical transceiver sales using product life-cycle model (S-curve methodology) for individual products. Information on historical sales of transceivers is obtained by means of LightCounting market surveys conducted on a semi-annual basis.</t>
  </si>
  <si>
    <t>Expert Opinions</t>
  </si>
  <si>
    <t>LightCounting forecasting highly involves industry expert opinions as well as discussions with transceiver vendors, their suppliers and customers. It is through the synthesis of these opinions that a final forecast is obtained.</t>
  </si>
  <si>
    <t>Cross-impact Analysis</t>
  </si>
  <si>
    <t>Relationships often exist between legacy and new products that may not be revealed by any forecasting techniques. LightCounting forecasting recognizes that the occurrence of an event can, in turn, affect the likelihoods of other events such as the impact of 40-Gbps sales on 10-Gbps sales, and expects similar penetration rates for new product introductions.</t>
  </si>
  <si>
    <t>Scenario Analysis</t>
  </si>
  <si>
    <t xml:space="preserve">Scenarios consider developments such as new data rates, form factors or possible growth rates. Expert opinions are often used to evaluate and compare different scenarios and pick the most possible one.  </t>
  </si>
  <si>
    <t>Financial Analysis</t>
  </si>
  <si>
    <t xml:space="preserve">LightCounting makes global economic and financial analysis of specific companies, use publicly available information such as SEC filings, company presentations or other market researches as input to its forecasting. </t>
  </si>
  <si>
    <t xml:space="preserve">The LightCounting optical interconnect forecast begins with historical shipment data derived from our proprietary vendor shipments database. </t>
  </si>
  <si>
    <t xml:space="preserve">are based on the results of interviews with leading vendors and other industry experts. Several 'sanity checks' are then performed to assess </t>
  </si>
  <si>
    <t>the results of the forecast, and feedback is provided from several industry participants. Final adjustments are made.</t>
  </si>
  <si>
    <t>The historical trends are extrapolated using the life-cycle model described below. The specific assumptions for each product</t>
  </si>
  <si>
    <t>Cumulative bandwidth</t>
  </si>
  <si>
    <t>All Other Cloud</t>
  </si>
  <si>
    <t>400G DR4</t>
  </si>
  <si>
    <t>Amazon</t>
  </si>
  <si>
    <t>200G FR4_2 km_QSFP56</t>
  </si>
  <si>
    <t>ratio</t>
  </si>
  <si>
    <t>2x200G SR8</t>
  </si>
  <si>
    <t>400G FR4_2 km_OSFP, QSFP-DD, QSFP112</t>
  </si>
  <si>
    <t>2x(400G FR4)_2 km_OSFP, QSFP-DD800</t>
  </si>
  <si>
    <t>Bandwidth (annual deployed)</t>
  </si>
  <si>
    <t>Speed</t>
  </si>
  <si>
    <t>Growth rate of cum bandwidth</t>
  </si>
  <si>
    <t>Alphabet</t>
  </si>
  <si>
    <t>Meta</t>
  </si>
  <si>
    <t>Subtotal Ethernet</t>
  </si>
  <si>
    <t>Ethernet bandwidth check</t>
  </si>
  <si>
    <t>LightCounting Switch Chip Forecast</t>
  </si>
  <si>
    <r>
      <t xml:space="preserve">Companion Report: </t>
    </r>
    <r>
      <rPr>
        <b/>
        <sz val="12"/>
        <rFont val="Arial"/>
        <family val="2"/>
      </rPr>
      <t>Switch Chip Report</t>
    </r>
    <r>
      <rPr>
        <sz val="12"/>
        <rFont val="Arial"/>
        <family val="2"/>
      </rPr>
      <t>, April 2022 by Vlad Kozlov</t>
    </r>
  </si>
  <si>
    <t>Definition of forecast categories</t>
  </si>
  <si>
    <t>Switch Chips</t>
  </si>
  <si>
    <t>200G Optics</t>
  </si>
  <si>
    <t>100% used on the switches below</t>
  </si>
  <si>
    <t>12.8T TORs</t>
  </si>
  <si>
    <t>25.6T Leafs/Spine</t>
  </si>
  <si>
    <t>400G Optics</t>
  </si>
  <si>
    <t>% used on the switches below</t>
  </si>
  <si>
    <t>12.8T TORs in AI Clusters</t>
  </si>
  <si>
    <t>25.6T Leafs/Spine in AI Clusters</t>
  </si>
  <si>
    <t>400G and 2x400G Optics</t>
  </si>
  <si>
    <t>51.2T Leafs/Spine</t>
  </si>
  <si>
    <t>25.6T TORs in AI Clusters</t>
  </si>
  <si>
    <t>51.2T Leafs/Spine in AI Clusters</t>
  </si>
  <si>
    <t xml:space="preserve">% of emply ports </t>
  </si>
  <si>
    <t>12.8T</t>
  </si>
  <si>
    <t>25.6T</t>
  </si>
  <si>
    <t>% of emply ports</t>
  </si>
  <si>
    <t>51.2T</t>
  </si>
  <si>
    <t>Total (Switch chip units)</t>
  </si>
  <si>
    <t>100/400G Optics</t>
  </si>
  <si>
    <t>2x200G Optics</t>
  </si>
  <si>
    <t>2x200G FR4</t>
  </si>
  <si>
    <t>2x400G DR8 and 2xFR4 OSFP</t>
  </si>
  <si>
    <t>12.8T TORs compute and AI</t>
  </si>
  <si>
    <t>25.6T Leafs/Spine compute and AI</t>
  </si>
  <si>
    <t>Deployments starting in 2024</t>
  </si>
  <si>
    <t>1.6T DR and FR</t>
  </si>
  <si>
    <t>12.8T TORs compute</t>
  </si>
  <si>
    <t>51.2T compute</t>
  </si>
  <si>
    <t>51.2T AI</t>
  </si>
  <si>
    <t>25.6T TORs AI</t>
  </si>
  <si>
    <t>Total (Switch chips shipped annually)</t>
  </si>
  <si>
    <t>% used in the switches below</t>
  </si>
  <si>
    <t>12.8T on TORs, Leafs and Spines on compute nodes</t>
  </si>
  <si>
    <t>800G and 1.6T Optics</t>
  </si>
  <si>
    <t>12.8T TORs on compute nodes</t>
  </si>
  <si>
    <t xml:space="preserve">1.6T all </t>
  </si>
  <si>
    <t>51.2T Leafs/Spine on compute nodes</t>
  </si>
  <si>
    <t>25.6 TORs in AI Clusters</t>
  </si>
  <si>
    <t>51.2 Leafs and Spines in AI clusters</t>
  </si>
  <si>
    <t>Sub-total with adjustment for empty ports on switch</t>
  </si>
  <si>
    <t>Description</t>
  </si>
  <si>
    <t xml:space="preserve">Product category </t>
  </si>
  <si>
    <t>Switch capacity</t>
  </si>
  <si>
    <t>12.8 Tbps</t>
  </si>
  <si>
    <t>25.6 Tbps</t>
  </si>
  <si>
    <t>51.2 Tbps</t>
  </si>
  <si>
    <t>Switch chips for TOR switches used in compute and AI clusters</t>
  </si>
  <si>
    <t>Switch chips for Leaf and Spine switches used in compute and AI clusters</t>
  </si>
  <si>
    <t>Title page</t>
  </si>
  <si>
    <r>
      <rPr>
        <sz val="12"/>
        <rFont val="Calibri"/>
        <family val="2"/>
      </rPr>
      <t>©</t>
    </r>
    <r>
      <rPr>
        <sz val="12"/>
        <rFont val="Arial"/>
        <family val="2"/>
      </rPr>
      <t xml:space="preserve"> LightCounting Market Research 2022</t>
    </r>
  </si>
  <si>
    <t>Assumptions</t>
  </si>
  <si>
    <t>400G ports on compute</t>
  </si>
  <si>
    <t>Switch model</t>
  </si>
  <si>
    <t>Switches per node</t>
  </si>
  <si>
    <t>Location</t>
  </si>
  <si>
    <t>Transceivers per node</t>
  </si>
  <si>
    <t>Spine</t>
  </si>
  <si>
    <t>Leaf</t>
  </si>
  <si>
    <t>TOR</t>
  </si>
  <si>
    <t>T3</t>
  </si>
  <si>
    <t>TRx per switch</t>
  </si>
  <si>
    <t>TRx per node</t>
  </si>
  <si>
    <t>Total</t>
  </si>
  <si>
    <t>TORs</t>
  </si>
  <si>
    <t>All SR8 and 75% of 2xFR4 are used on TORs and leafs</t>
  </si>
  <si>
    <t>Leafs</t>
  </si>
  <si>
    <t>12.8T TORs and leafs with SR8 and some 2xFR4</t>
  </si>
  <si>
    <t>12.8T Spines with 2xFR4</t>
  </si>
  <si>
    <t>400G ports on AI</t>
  </si>
  <si>
    <t>the remaining 2xFR4 are used on spines</t>
  </si>
  <si>
    <t>12.8T TORs and leafs with SR8 and some 2xFR4 in AI clusters</t>
  </si>
  <si>
    <t>12.8T Spine with 2xFR4 in AI clusters</t>
  </si>
  <si>
    <t>Assumptions for current deployments</t>
  </si>
  <si>
    <t>Assumptions for starting deployments</t>
  </si>
  <si>
    <t xml:space="preserve">400G ports on compute </t>
  </si>
  <si>
    <t>T4</t>
  </si>
  <si>
    <t>2x200G and 2x400G Optics</t>
  </si>
  <si>
    <t xml:space="preserve">400G ports on AI </t>
  </si>
  <si>
    <t>average for TORs on compute and AI</t>
  </si>
  <si>
    <t>sub-total</t>
  </si>
  <si>
    <t>average for leafs and spines on compute and AI</t>
  </si>
  <si>
    <t>2x400G</t>
  </si>
  <si>
    <t>Total (ASP$)</t>
  </si>
  <si>
    <t>Total (Revenue $M)</t>
  </si>
  <si>
    <t>2x400G DR8 and 2x400GFR4 OSFP</t>
  </si>
  <si>
    <t>800G DR8 and 2x400G FR4</t>
  </si>
  <si>
    <t>800G and 1.6T ports on compute</t>
  </si>
  <si>
    <t>T5</t>
  </si>
  <si>
    <t>1.6T TRx</t>
  </si>
  <si>
    <t>800G TRx</t>
  </si>
  <si>
    <t>800G and 1.6T ports on AI</t>
  </si>
  <si>
    <t>Units only</t>
  </si>
  <si>
    <t>50G</t>
  </si>
  <si>
    <t>SerDes assumptions</t>
  </si>
  <si>
    <t>50G on 12.8T</t>
  </si>
  <si>
    <t>100G on 25.6T</t>
  </si>
  <si>
    <t>200G on 51.2T</t>
  </si>
  <si>
    <t>SerDes (Units by speed)</t>
  </si>
  <si>
    <t>25G</t>
  </si>
  <si>
    <t>100G</t>
  </si>
  <si>
    <t>200G</t>
  </si>
  <si>
    <t>check</t>
  </si>
  <si>
    <t>SerDes (Lanes by Speed)</t>
  </si>
  <si>
    <t>Adoption of Switching ASICs with CPO</t>
  </si>
  <si>
    <t>Percentages of ASIC chips with CPO</t>
  </si>
  <si>
    <t>25.6T with CPO</t>
  </si>
  <si>
    <t>51.2T with CPO</t>
  </si>
  <si>
    <t>25.6T without CPO</t>
  </si>
  <si>
    <t>51.2T without CPO</t>
  </si>
  <si>
    <t>All switches without CPO</t>
  </si>
  <si>
    <t>Two scenarios</t>
  </si>
  <si>
    <t>100G SR4_100 m_QSFP28</t>
  </si>
  <si>
    <t>100G SR2_100 m_All</t>
  </si>
  <si>
    <t>100G MM Duplex_100 - 300 m_QSFP28</t>
  </si>
  <si>
    <t>100G eSR4_300 m_QSFP28</t>
  </si>
  <si>
    <t>100G PSM4_500 m_QSFP28</t>
  </si>
  <si>
    <t>100G DR_500 m_QSFP28</t>
  </si>
  <si>
    <t>100G CWDM4-subspec_500 m_QSFP28</t>
  </si>
  <si>
    <t>100G CWDM4_2 km_QSFP28</t>
  </si>
  <si>
    <t>100G FR1_2 km_QSFP28</t>
  </si>
  <si>
    <t>100G LR4_10 km_CFP</t>
  </si>
  <si>
    <t>100G LR4_10 km_CFP2/4</t>
  </si>
  <si>
    <t>100G LR4 and LR1_10 km_QSFP28</t>
  </si>
  <si>
    <t>100G 4WDM10_10 km_QSFP28</t>
  </si>
  <si>
    <t>100G 4WDM20_20 km_QSFP28</t>
  </si>
  <si>
    <t>100G ER4-Lite_30 km_QSFP28</t>
  </si>
  <si>
    <t>100G ER4_40 km_QSFP28</t>
  </si>
  <si>
    <t>100G ZR4_80 km_QSFP28</t>
  </si>
  <si>
    <t>200G SR4_100 m_QSFP56</t>
  </si>
  <si>
    <t>2x200 (400G-SR8)_100 m_OSFP, QSFP-DD</t>
  </si>
  <si>
    <t>2x(200G FR4)_2 km_OSFP</t>
  </si>
  <si>
    <t>400G SR4.2, SR4_100 m_OSFP, QSFP-DD, QSFP112</t>
  </si>
  <si>
    <t>400G DR4_500 m_OSFP, QSFP-DD, QSFP112</t>
  </si>
  <si>
    <t>400G LR4, LR8_10 km_OSFP, QSFP-DD, QSFP112</t>
  </si>
  <si>
    <t>800G SR8_50 m_OSFP, QSFP-DD800</t>
  </si>
  <si>
    <t>800G DR8_500 m_OSFP, QSFP-DD800</t>
  </si>
  <si>
    <t>800G LR8, LR4_6, 10 km_TBD</t>
  </si>
  <si>
    <t>800G ZRlite_10 km, 20 km_TBD</t>
  </si>
  <si>
    <t>800G ER4_40 km_TBD</t>
  </si>
  <si>
    <t>1.6T SR_100 m_OSFP-XD and TBD</t>
  </si>
  <si>
    <t>1.6T DR_500 m_OSFP-XD and TBD</t>
  </si>
  <si>
    <t>1.6T FR_2 km_OSFP-XD and TBD</t>
  </si>
  <si>
    <t>Units - Switches with CPO</t>
  </si>
  <si>
    <t>ASPs ($) - Switches with CPO</t>
  </si>
  <si>
    <t>Revenues ($ M) - Switches with CPO</t>
  </si>
  <si>
    <t>Units - Swithes without CPO</t>
  </si>
  <si>
    <t>Revenues - Swithes without CPO</t>
  </si>
  <si>
    <t>SerDes calculations</t>
  </si>
  <si>
    <t>SerDes (Lanes by Speed, millions)</t>
  </si>
  <si>
    <t>SerDes Calculations</t>
  </si>
  <si>
    <t xml:space="preserve">Forecast Results </t>
  </si>
  <si>
    <t>Ethernet Switch Chip Forecast</t>
  </si>
  <si>
    <t>Assumed CPO pricing in $/Gbps</t>
  </si>
  <si>
    <t>All switches with CPO</t>
  </si>
  <si>
    <t>&lt;&lt;  changing percentages here will change the model result]</t>
  </si>
  <si>
    <t>Meta - Switch Chip calculations</t>
  </si>
  <si>
    <t>Alphabet - Switch chip calculations</t>
  </si>
  <si>
    <t>Amazon- Switch chip calculations</t>
  </si>
  <si>
    <t>Source: Broadcom</t>
  </si>
  <si>
    <t>April 2022 - sample template for April 2022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</si>
</sst>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_);_(* \(#,##0\);_(* &quot;-&quot;??_);_(@_)"/>
    <numFmt numFmtId="165" formatCode="General_)"/>
    <numFmt numFmtId="166" formatCode="0.00_)"/>
    <numFmt numFmtId="167" formatCode="[&gt;9.9]0;[&gt;0]0.0;\-;"/>
    <numFmt numFmtId="168" formatCode="0.0"/>
    <numFmt numFmtId="169" formatCode="_(&quot;$&quot;* #,##0_);_(&quot;$&quot;* \(#,##0\);_(&quot;$&quot;* &quot;-&quot;??_);_(@_)"/>
    <numFmt numFmtId="170" formatCode="_(* #,##0.0_);_(* \(#,##0.0\);_(* &quot;-&quot;??_);_(@_)"/>
    <numFmt numFmtId="171" formatCode="_(&quot;$&quot;* #,##0.0_);_(&quot;$&quot;* \(#,##0.0\);_(&quot;$&quot;* &quot;-&quot;??_);_(@_)"/>
  </numFmts>
  <fonts count="53">
    <font>
      <sz val="10"/>
      <color theme="1"/>
      <name val="Arial"/>
      <family val="2"/>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indexed="8"/>
      <name val="Arial"/>
      <family val="2"/>
    </font>
    <font>
      <sz val="10"/>
      <name val="Arial"/>
      <family val="2"/>
    </font>
    <font>
      <sz val="10"/>
      <color theme="1"/>
      <name val="Arial"/>
      <family val="2"/>
    </font>
    <font>
      <sz val="11"/>
      <color theme="1"/>
      <name val="Calibri"/>
      <family val="2"/>
      <scheme val="minor"/>
    </font>
    <font>
      <sz val="10"/>
      <color rgb="FFFF0000"/>
      <name val="Arial"/>
      <family val="2"/>
    </font>
    <font>
      <b/>
      <sz val="14"/>
      <color theme="1"/>
      <name val="Arial"/>
      <family val="2"/>
    </font>
    <font>
      <u/>
      <sz val="10"/>
      <color theme="11"/>
      <name val="Arial"/>
      <family val="2"/>
    </font>
    <font>
      <b/>
      <sz val="10"/>
      <color theme="1"/>
      <name val="Calibri"/>
      <family val="2"/>
      <scheme val="minor"/>
    </font>
    <font>
      <sz val="12"/>
      <color theme="1"/>
      <name val="Calibri"/>
      <family val="2"/>
      <scheme val="minor"/>
    </font>
    <font>
      <b/>
      <sz val="14"/>
      <color theme="1"/>
      <name val="Calibri"/>
      <family val="2"/>
      <scheme val="minor"/>
    </font>
    <font>
      <sz val="10"/>
      <name val="Calibri"/>
      <family val="2"/>
      <scheme val="minor"/>
    </font>
    <font>
      <b/>
      <sz val="14"/>
      <color theme="3"/>
      <name val="Arial"/>
      <family val="2"/>
    </font>
    <font>
      <sz val="10"/>
      <color rgb="FFFF0000"/>
      <name val="Calibri"/>
      <family val="2"/>
      <scheme val="minor"/>
    </font>
    <font>
      <b/>
      <sz val="16"/>
      <color theme="1"/>
      <name val="Calibri"/>
      <family val="2"/>
      <scheme val="minor"/>
    </font>
    <font>
      <b/>
      <sz val="10"/>
      <name val="Arial"/>
      <family val="2"/>
    </font>
    <font>
      <sz val="12"/>
      <color theme="1"/>
      <name val="Arial"/>
      <family val="2"/>
    </font>
    <font>
      <sz val="9"/>
      <color theme="1"/>
      <name val="Calibri"/>
      <family val="2"/>
      <scheme val="minor"/>
    </font>
    <font>
      <b/>
      <sz val="12"/>
      <name val="Arial"/>
      <family val="2"/>
    </font>
    <font>
      <sz val="12"/>
      <name val="Arial"/>
      <family val="2"/>
    </font>
    <font>
      <sz val="10"/>
      <color theme="4"/>
      <name val="Calibri"/>
      <family val="2"/>
      <scheme val="minor"/>
    </font>
    <font>
      <sz val="10"/>
      <color theme="0"/>
      <name val="Calibri"/>
      <family val="2"/>
      <scheme val="minor"/>
    </font>
    <font>
      <u/>
      <sz val="10"/>
      <color theme="10"/>
      <name val="Arial"/>
      <family val="2"/>
    </font>
    <font>
      <sz val="10"/>
      <color rgb="FF3244F2"/>
      <name val="Calibri"/>
      <family val="2"/>
      <scheme val="minor"/>
    </font>
    <font>
      <sz val="12"/>
      <color rgb="FFFF0000"/>
      <name val="Arial"/>
      <family val="2"/>
    </font>
    <font>
      <sz val="10"/>
      <name val="Helvetica"/>
      <family val="2"/>
    </font>
    <font>
      <sz val="10"/>
      <color indexed="8"/>
      <name val="Helvetica"/>
      <family val="2"/>
    </font>
    <font>
      <b/>
      <sz val="12"/>
      <color indexed="8"/>
      <name val="Helvetica"/>
      <family val="2"/>
    </font>
    <font>
      <b/>
      <sz val="10"/>
      <color indexed="8"/>
      <name val="Helvetica"/>
      <family val="2"/>
    </font>
    <font>
      <b/>
      <i/>
      <sz val="16"/>
      <name val="Helv"/>
    </font>
    <font>
      <sz val="10"/>
      <name val="Geneva"/>
      <family val="2"/>
    </font>
    <font>
      <sz val="10"/>
      <color rgb="FF7030A0"/>
      <name val="Calibri"/>
      <family val="2"/>
      <scheme val="minor"/>
    </font>
    <font>
      <b/>
      <sz val="12"/>
      <color theme="1"/>
      <name val="Calibri"/>
      <family val="2"/>
      <scheme val="minor"/>
    </font>
    <font>
      <b/>
      <sz val="11"/>
      <color theme="1"/>
      <name val="Calibri"/>
      <family val="2"/>
      <scheme val="minor"/>
    </font>
    <font>
      <sz val="12"/>
      <name val="Calibri"/>
      <family val="2"/>
    </font>
    <font>
      <sz val="10"/>
      <color rgb="FF000000"/>
      <name val="Tahoma"/>
      <family val="2"/>
    </font>
    <font>
      <b/>
      <sz val="10"/>
      <color rgb="FF000000"/>
      <name val="Tahoma"/>
      <family val="2"/>
    </font>
    <font>
      <b/>
      <sz val="12"/>
      <color theme="4"/>
      <name val="Calibri"/>
      <family val="2"/>
      <scheme val="minor"/>
    </font>
    <font>
      <sz val="11"/>
      <color rgb="FFFF0000"/>
      <name val="Calibri"/>
      <family val="2"/>
      <scheme val="minor"/>
    </font>
    <font>
      <b/>
      <sz val="9"/>
      <color indexed="81"/>
      <name val="Tahoma"/>
      <family val="2"/>
    </font>
    <font>
      <sz val="11"/>
      <color rgb="FF343C46"/>
      <name val="Arial"/>
      <family val="2"/>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rgb="FFE6FEF6"/>
        <bgColor indexed="64"/>
      </patternFill>
    </fill>
    <fill>
      <patternFill patternType="solid">
        <fgColor theme="8" tint="0.59999389629810485"/>
        <bgColor indexed="64"/>
      </patternFill>
    </fill>
    <fill>
      <patternFill patternType="solid">
        <fgColor rgb="FFCCFFCC"/>
        <bgColor indexed="64"/>
      </patternFill>
    </fill>
    <fill>
      <patternFill patternType="solid">
        <fgColor rgb="FF00B0F0"/>
        <bgColor indexed="64"/>
      </patternFill>
    </fill>
    <fill>
      <patternFill patternType="solid">
        <fgColor rgb="FFCCFFFF"/>
        <bgColor indexed="64"/>
      </patternFill>
    </fill>
  </fills>
  <borders count="13">
    <border>
      <left/>
      <right/>
      <top/>
      <bottom/>
      <diagonal/>
    </border>
    <border>
      <left style="thin">
        <color auto="1"/>
      </left>
      <right/>
      <top style="thin">
        <color auto="1"/>
      </top>
      <bottom style="thin">
        <color auto="1"/>
      </bottom>
      <diagonal/>
    </border>
    <border>
      <left style="thin">
        <color auto="1"/>
      </left>
      <right/>
      <top/>
      <bottom style="thin">
        <color auto="1"/>
      </bottom>
      <diagonal/>
    </border>
    <border>
      <left/>
      <right/>
      <top style="thin">
        <color auto="1"/>
      </top>
      <bottom style="thin">
        <color auto="1"/>
      </bottom>
      <diagonal/>
    </border>
    <border>
      <left/>
      <right/>
      <top/>
      <bottom style="thin">
        <color auto="1"/>
      </bottom>
      <diagonal/>
    </border>
    <border>
      <left style="thin">
        <color auto="1"/>
      </left>
      <right/>
      <top/>
      <bottom/>
      <diagonal/>
    </border>
    <border>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41">
    <xf numFmtId="0" fontId="0" fillId="0" borderId="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9" fontId="15" fillId="0" borderId="0" applyFont="0" applyFill="0" applyBorder="0" applyAlignment="0" applyProtection="0"/>
    <xf numFmtId="9" fontId="13"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21" fillId="0" borderId="0"/>
    <xf numFmtId="43" fontId="2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0" fillId="0" borderId="0"/>
    <xf numFmtId="0" fontId="10" fillId="0" borderId="0"/>
    <xf numFmtId="43" fontId="8" fillId="0" borderId="0" applyFont="0" applyFill="0" applyBorder="0" applyAlignment="0" applyProtection="0"/>
    <xf numFmtId="43" fontId="8" fillId="0" borderId="0" applyFont="0" applyFill="0" applyBorder="0" applyAlignment="0" applyProtection="0"/>
    <xf numFmtId="0" fontId="7"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9" fillId="0" borderId="0"/>
    <xf numFmtId="0" fontId="6" fillId="0" borderId="0"/>
    <xf numFmtId="9" fontId="6"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 fillId="0" borderId="0"/>
    <xf numFmtId="0" fontId="19"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3" fillId="0" borderId="0" applyFont="0" applyFill="0" applyBorder="0" applyAlignment="0" applyProtection="0"/>
    <xf numFmtId="43" fontId="5"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7" fillId="0" borderId="0"/>
    <xf numFmtId="43" fontId="5" fillId="0" borderId="0" applyFont="0" applyFill="0" applyBorder="0" applyAlignment="0" applyProtection="0"/>
    <xf numFmtId="43"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5" fontId="38" fillId="0" borderId="0" applyFont="0" applyFill="0" applyBorder="0" applyAlignment="0" applyProtection="0">
      <protection locked="0"/>
    </xf>
    <xf numFmtId="165" fontId="39" fillId="0" borderId="0" applyNumberFormat="0" applyFill="0" applyBorder="0" applyAlignment="0" applyProtection="0">
      <protection locked="0"/>
    </xf>
    <xf numFmtId="165" fontId="40" fillId="0" borderId="0" applyNumberFormat="0" applyFill="0" applyBorder="0" applyAlignment="0" applyProtection="0">
      <protection locked="0"/>
    </xf>
    <xf numFmtId="166" fontId="41" fillId="0" borderId="0"/>
    <xf numFmtId="0" fontId="5" fillId="0" borderId="0"/>
    <xf numFmtId="0" fontId="5" fillId="0" borderId="0"/>
    <xf numFmtId="0" fontId="2" fillId="0" borderId="0"/>
    <xf numFmtId="9" fontId="2" fillId="0" borderId="0" applyFont="0" applyFill="0" applyBorder="0" applyAlignment="0" applyProtection="0"/>
    <xf numFmtId="0" fontId="14" fillId="0" borderId="0"/>
    <xf numFmtId="167" fontId="42" fillId="0" borderId="7" applyBorder="0" applyAlignment="0">
      <alignment horizontal="center"/>
    </xf>
    <xf numFmtId="44" fontId="15" fillId="0" borderId="0" applyFont="0" applyFill="0" applyBorder="0" applyAlignment="0" applyProtection="0"/>
  </cellStyleXfs>
  <cellXfs count="148">
    <xf numFmtId="0" fontId="0" fillId="0" borderId="0" xfId="0"/>
    <xf numFmtId="0" fontId="0" fillId="3" borderId="0" xfId="0" applyFill="1" applyProtection="1">
      <protection locked="0"/>
    </xf>
    <xf numFmtId="0" fontId="0" fillId="3" borderId="0" xfId="0" applyFill="1"/>
    <xf numFmtId="0" fontId="0" fillId="0" borderId="0" xfId="0"/>
    <xf numFmtId="0" fontId="12" fillId="0" borderId="0" xfId="116"/>
    <xf numFmtId="0" fontId="18" fillId="3" borderId="0" xfId="0" applyFont="1" applyFill="1"/>
    <xf numFmtId="0" fontId="17" fillId="0" borderId="0" xfId="0" applyFont="1" applyAlignment="1"/>
    <xf numFmtId="0" fontId="17" fillId="3" borderId="0" xfId="0" applyFont="1" applyFill="1" applyProtection="1">
      <protection locked="0"/>
    </xf>
    <xf numFmtId="0" fontId="17" fillId="3" borderId="0" xfId="0" applyFont="1" applyFill="1" applyAlignment="1" applyProtection="1">
      <alignment wrapText="1"/>
      <protection locked="0"/>
    </xf>
    <xf numFmtId="17" fontId="24" fillId="3" borderId="0" xfId="0" quotePrefix="1" applyNumberFormat="1" applyFont="1" applyFill="1" applyAlignment="1">
      <alignment horizontal="left"/>
    </xf>
    <xf numFmtId="0" fontId="0" fillId="0" borderId="0" xfId="0" applyBorder="1" applyAlignment="1">
      <alignment horizontal="right"/>
    </xf>
    <xf numFmtId="0" fontId="0" fillId="0" borderId="0" xfId="0" applyBorder="1"/>
    <xf numFmtId="9" fontId="0" fillId="0" borderId="0" xfId="7" applyFont="1" applyBorder="1"/>
    <xf numFmtId="0" fontId="14" fillId="3" borderId="0" xfId="0" applyFont="1" applyFill="1" applyProtection="1">
      <protection locked="0"/>
    </xf>
    <xf numFmtId="0" fontId="27" fillId="3" borderId="0" xfId="0" applyFont="1" applyFill="1" applyProtection="1">
      <protection locked="0"/>
    </xf>
    <xf numFmtId="0" fontId="17" fillId="3" borderId="0" xfId="0" applyFont="1" applyFill="1" applyAlignment="1" applyProtection="1">
      <protection locked="0"/>
    </xf>
    <xf numFmtId="0" fontId="14" fillId="3" borderId="0" xfId="0" applyFont="1" applyFill="1" applyAlignment="1" applyProtection="1">
      <protection locked="0"/>
    </xf>
    <xf numFmtId="9" fontId="0" fillId="0" borderId="0" xfId="0" applyNumberFormat="1" applyBorder="1"/>
    <xf numFmtId="9" fontId="17" fillId="0" borderId="0" xfId="7" applyFont="1" applyBorder="1"/>
    <xf numFmtId="0" fontId="27" fillId="3" borderId="0" xfId="0" applyFont="1" applyFill="1" applyAlignment="1" applyProtection="1">
      <protection locked="0"/>
    </xf>
    <xf numFmtId="0" fontId="28" fillId="3" borderId="0" xfId="0" applyFont="1" applyFill="1"/>
    <xf numFmtId="0" fontId="21" fillId="0" borderId="0" xfId="116" applyFont="1"/>
    <xf numFmtId="0" fontId="29" fillId="0" borderId="0" xfId="0" applyFont="1" applyAlignment="1">
      <alignment horizontal="center"/>
    </xf>
    <xf numFmtId="0" fontId="25" fillId="0" borderId="0" xfId="0" applyFont="1"/>
    <xf numFmtId="0" fontId="22" fillId="3" borderId="0" xfId="0" applyFont="1" applyFill="1"/>
    <xf numFmtId="164" fontId="25" fillId="0" borderId="0" xfId="0" applyNumberFormat="1" applyFont="1"/>
    <xf numFmtId="0" fontId="20" fillId="0" borderId="0" xfId="0" applyFont="1"/>
    <xf numFmtId="0" fontId="25" fillId="0" borderId="0" xfId="0" applyFont="1" applyAlignment="1">
      <alignment horizontal="right"/>
    </xf>
    <xf numFmtId="0" fontId="20" fillId="0" borderId="4" xfId="0" applyFont="1" applyBorder="1"/>
    <xf numFmtId="0" fontId="9" fillId="0" borderId="0" xfId="116" applyFont="1"/>
    <xf numFmtId="0" fontId="33" fillId="0" borderId="0" xfId="116" applyFont="1"/>
    <xf numFmtId="0" fontId="5" fillId="0" borderId="0" xfId="0" applyFont="1"/>
    <xf numFmtId="9" fontId="5" fillId="0" borderId="0" xfId="7" applyFont="1"/>
    <xf numFmtId="0" fontId="5" fillId="0" borderId="0" xfId="0" applyFont="1" applyBorder="1"/>
    <xf numFmtId="0" fontId="5" fillId="0" borderId="0" xfId="0" applyFont="1" applyFill="1"/>
    <xf numFmtId="164" fontId="5" fillId="0" borderId="0" xfId="0" applyNumberFormat="1" applyFont="1"/>
    <xf numFmtId="0" fontId="5" fillId="0" borderId="8" xfId="0" applyFont="1" applyBorder="1"/>
    <xf numFmtId="0" fontId="5" fillId="0" borderId="4" xfId="0" applyFont="1" applyBorder="1"/>
    <xf numFmtId="164" fontId="5" fillId="0" borderId="0" xfId="1" quotePrefix="1" applyNumberFormat="1" applyFont="1" applyAlignment="1">
      <alignment horizontal="right"/>
    </xf>
    <xf numFmtId="14" fontId="0" fillId="3" borderId="0" xfId="0" applyNumberFormat="1" applyFill="1"/>
    <xf numFmtId="0" fontId="17" fillId="3" borderId="0" xfId="0" applyFont="1" applyFill="1"/>
    <xf numFmtId="0" fontId="36" fillId="3" borderId="0" xfId="0" applyFont="1" applyFill="1"/>
    <xf numFmtId="0" fontId="23" fillId="0" borderId="0" xfId="116" applyFont="1"/>
    <xf numFmtId="0" fontId="26" fillId="0" borderId="0" xfId="116" applyFont="1"/>
    <xf numFmtId="43" fontId="5" fillId="0" borderId="0" xfId="0" applyNumberFormat="1" applyFont="1"/>
    <xf numFmtId="0" fontId="5" fillId="0" borderId="8" xfId="0" applyFont="1" applyFill="1" applyBorder="1"/>
    <xf numFmtId="0" fontId="31" fillId="3" borderId="0" xfId="0" applyFont="1" applyFill="1"/>
    <xf numFmtId="0" fontId="5" fillId="0" borderId="0" xfId="0" applyFont="1" applyAlignment="1">
      <alignment horizontal="center"/>
    </xf>
    <xf numFmtId="0" fontId="29" fillId="0" borderId="0" xfId="0" applyFont="1"/>
    <xf numFmtId="0" fontId="29" fillId="0" borderId="8" xfId="0" applyFont="1" applyBorder="1"/>
    <xf numFmtId="0" fontId="5" fillId="5" borderId="8" xfId="0" applyFont="1" applyFill="1" applyBorder="1" applyAlignment="1">
      <alignment horizontal="right" vertical="center" wrapText="1"/>
    </xf>
    <xf numFmtId="164" fontId="29" fillId="0" borderId="8" xfId="1" applyNumberFormat="1" applyFont="1" applyBorder="1" applyAlignment="1">
      <alignment horizontal="justify" vertical="center" wrapText="1"/>
    </xf>
    <xf numFmtId="164" fontId="29" fillId="0" borderId="0" xfId="1" applyNumberFormat="1" applyFont="1"/>
    <xf numFmtId="0" fontId="5" fillId="5" borderId="1" xfId="0" applyFont="1" applyFill="1" applyBorder="1"/>
    <xf numFmtId="0" fontId="5" fillId="5" borderId="3" xfId="0" applyFont="1" applyFill="1" applyBorder="1"/>
    <xf numFmtId="0" fontId="5" fillId="5" borderId="6" xfId="0" applyFont="1" applyFill="1" applyBorder="1"/>
    <xf numFmtId="43" fontId="29" fillId="0" borderId="0" xfId="1" applyNumberFormat="1" applyFont="1"/>
    <xf numFmtId="164" fontId="29" fillId="0" borderId="8" xfId="1" applyNumberFormat="1" applyFont="1" applyBorder="1"/>
    <xf numFmtId="164" fontId="29" fillId="0" borderId="8" xfId="1" applyNumberFormat="1" applyFont="1" applyFill="1" applyBorder="1" applyAlignment="1">
      <alignment horizontal="justify" vertical="center" wrapText="1"/>
    </xf>
    <xf numFmtId="9" fontId="5" fillId="0" borderId="4" xfId="7" applyFont="1" applyBorder="1"/>
    <xf numFmtId="9" fontId="5" fillId="0" borderId="0" xfId="7" applyFont="1" applyBorder="1"/>
    <xf numFmtId="0" fontId="20" fillId="0" borderId="8" xfId="0" applyFont="1" applyBorder="1" applyAlignment="1">
      <alignment horizontal="right" indent="1"/>
    </xf>
    <xf numFmtId="0" fontId="22" fillId="0" borderId="0" xfId="0" applyFont="1" applyBorder="1"/>
    <xf numFmtId="0" fontId="5" fillId="4" borderId="0" xfId="0" applyFont="1" applyFill="1"/>
    <xf numFmtId="0" fontId="35" fillId="0" borderId="0" xfId="0" applyFont="1"/>
    <xf numFmtId="43" fontId="29" fillId="0" borderId="5" xfId="1" applyNumberFormat="1" applyFont="1" applyBorder="1"/>
    <xf numFmtId="164" fontId="29" fillId="0" borderId="5" xfId="1" applyNumberFormat="1" applyFont="1" applyBorder="1"/>
    <xf numFmtId="9" fontId="5" fillId="0" borderId="2" xfId="7" applyFont="1" applyBorder="1"/>
    <xf numFmtId="0" fontId="20" fillId="2" borderId="0" xfId="0" applyFont="1" applyFill="1"/>
    <xf numFmtId="0" fontId="35" fillId="0" borderId="0" xfId="0" applyFont="1" applyAlignment="1">
      <alignment horizontal="center"/>
    </xf>
    <xf numFmtId="0" fontId="5" fillId="2" borderId="0" xfId="0" applyFont="1" applyFill="1"/>
    <xf numFmtId="164" fontId="5" fillId="2" borderId="0" xfId="0" applyNumberFormat="1" applyFont="1" applyFill="1"/>
    <xf numFmtId="9" fontId="35" fillId="0" borderId="0" xfId="7" applyFont="1"/>
    <xf numFmtId="9" fontId="43" fillId="0" borderId="0" xfId="7" applyFont="1"/>
    <xf numFmtId="9" fontId="43" fillId="0" borderId="0" xfId="0" applyNumberFormat="1" applyFont="1"/>
    <xf numFmtId="0" fontId="5" fillId="6" borderId="8" xfId="0" applyFont="1" applyFill="1" applyBorder="1"/>
    <xf numFmtId="0" fontId="5" fillId="4" borderId="8" xfId="0" applyFont="1" applyFill="1" applyBorder="1"/>
    <xf numFmtId="164" fontId="5" fillId="0" borderId="8" xfId="0" applyNumberFormat="1" applyFont="1" applyBorder="1"/>
    <xf numFmtId="9" fontId="32" fillId="0" borderId="0" xfId="0" applyNumberFormat="1" applyFont="1" applyFill="1"/>
    <xf numFmtId="9" fontId="43" fillId="0" borderId="0" xfId="0" applyNumberFormat="1" applyFont="1" applyFill="1"/>
    <xf numFmtId="9" fontId="32" fillId="0" borderId="0" xfId="7" applyFont="1" applyFill="1"/>
    <xf numFmtId="9" fontId="35" fillId="0" borderId="0" xfId="7" applyFont="1" applyFill="1"/>
    <xf numFmtId="164" fontId="5" fillId="0" borderId="0" xfId="7" applyNumberFormat="1" applyFont="1"/>
    <xf numFmtId="0" fontId="25" fillId="0" borderId="0" xfId="0" applyFont="1" applyAlignment="1">
      <alignment horizontal="center"/>
    </xf>
    <xf numFmtId="0" fontId="35" fillId="0" borderId="0" xfId="0" applyFont="1" applyFill="1" applyAlignment="1">
      <alignment horizontal="center"/>
    </xf>
    <xf numFmtId="9" fontId="35" fillId="0" borderId="0" xfId="0" applyNumberFormat="1" applyFont="1"/>
    <xf numFmtId="9" fontId="35" fillId="0" borderId="0" xfId="0" applyNumberFormat="1" applyFont="1" applyFill="1"/>
    <xf numFmtId="0" fontId="20" fillId="7" borderId="0" xfId="0" applyFont="1" applyFill="1"/>
    <xf numFmtId="0" fontId="5" fillId="7" borderId="0" xfId="0" applyFont="1" applyFill="1"/>
    <xf numFmtId="164" fontId="5" fillId="7" borderId="0" xfId="0" applyNumberFormat="1" applyFont="1" applyFill="1"/>
    <xf numFmtId="0" fontId="5" fillId="8" borderId="0" xfId="0" applyFont="1" applyFill="1"/>
    <xf numFmtId="2" fontId="5" fillId="0" borderId="0" xfId="0" applyNumberFormat="1" applyFont="1"/>
    <xf numFmtId="0" fontId="44" fillId="2" borderId="0" xfId="0" applyFont="1" applyFill="1"/>
    <xf numFmtId="0" fontId="44" fillId="7" borderId="0" xfId="0" applyFont="1" applyFill="1"/>
    <xf numFmtId="0" fontId="44" fillId="8" borderId="0" xfId="0" applyFont="1" applyFill="1"/>
    <xf numFmtId="0" fontId="5" fillId="0" borderId="0" xfId="0" applyFont="1" applyAlignment="1">
      <alignment horizontal="left" indent="2"/>
    </xf>
    <xf numFmtId="164" fontId="5" fillId="0" borderId="0" xfId="0" applyNumberFormat="1" applyFont="1" applyAlignment="1">
      <alignment horizontal="left" indent="2"/>
    </xf>
    <xf numFmtId="0" fontId="20" fillId="0" borderId="0" xfId="0" applyFont="1" applyFill="1"/>
    <xf numFmtId="164" fontId="5" fillId="8" borderId="0" xfId="0" applyNumberFormat="1" applyFont="1" applyFill="1"/>
    <xf numFmtId="0" fontId="5" fillId="0" borderId="0" xfId="0" applyFont="1" applyAlignment="1">
      <alignment horizontal="right" indent="1"/>
    </xf>
    <xf numFmtId="0" fontId="20" fillId="8" borderId="0" xfId="0" applyFont="1" applyFill="1"/>
    <xf numFmtId="164" fontId="5" fillId="0" borderId="8" xfId="0" applyNumberFormat="1" applyFont="1" applyFill="1" applyBorder="1"/>
    <xf numFmtId="0" fontId="20" fillId="0" borderId="8" xfId="0" applyFont="1" applyFill="1" applyBorder="1"/>
    <xf numFmtId="0" fontId="45" fillId="0" borderId="8" xfId="0" applyFont="1" applyFill="1" applyBorder="1"/>
    <xf numFmtId="0" fontId="5" fillId="0" borderId="0" xfId="116" applyFont="1"/>
    <xf numFmtId="0" fontId="5" fillId="0" borderId="8" xfId="116" applyFont="1" applyBorder="1"/>
    <xf numFmtId="0" fontId="44" fillId="0" borderId="8" xfId="0" applyFont="1" applyBorder="1"/>
    <xf numFmtId="0" fontId="26" fillId="5" borderId="8" xfId="0" applyFont="1" applyFill="1" applyBorder="1" applyAlignment="1">
      <alignment horizontal="left" vertical="center" wrapText="1" indent="1"/>
    </xf>
    <xf numFmtId="0" fontId="14" fillId="3" borderId="0" xfId="0" applyFont="1" applyFill="1" applyAlignment="1">
      <alignment vertical="center" wrapText="1"/>
    </xf>
    <xf numFmtId="0" fontId="29" fillId="2" borderId="0" xfId="0" applyFont="1" applyFill="1"/>
    <xf numFmtId="0" fontId="29" fillId="7" borderId="0" xfId="0" applyFont="1" applyFill="1"/>
    <xf numFmtId="164" fontId="43" fillId="0" borderId="0" xfId="0" applyNumberFormat="1" applyFont="1" applyFill="1"/>
    <xf numFmtId="169" fontId="5" fillId="0" borderId="8" xfId="440" applyNumberFormat="1" applyFont="1" applyFill="1" applyBorder="1"/>
    <xf numFmtId="169" fontId="5" fillId="0" borderId="8" xfId="0" applyNumberFormat="1" applyFont="1" applyBorder="1"/>
    <xf numFmtId="170" fontId="5" fillId="0" borderId="0" xfId="0" applyNumberFormat="1" applyFont="1"/>
    <xf numFmtId="0" fontId="5" fillId="9" borderId="8" xfId="0" applyFont="1" applyFill="1" applyBorder="1"/>
    <xf numFmtId="164" fontId="5" fillId="9" borderId="8" xfId="0" applyNumberFormat="1" applyFont="1" applyFill="1" applyBorder="1"/>
    <xf numFmtId="0" fontId="5" fillId="2" borderId="8" xfId="0" applyFont="1" applyFill="1" applyBorder="1"/>
    <xf numFmtId="0" fontId="5" fillId="0" borderId="0" xfId="0" applyFont="1" applyAlignment="1">
      <alignment horizontal="left" indent="1"/>
    </xf>
    <xf numFmtId="43" fontId="5" fillId="9" borderId="8" xfId="0" applyNumberFormat="1" applyFont="1" applyFill="1" applyBorder="1"/>
    <xf numFmtId="9" fontId="35" fillId="0" borderId="8" xfId="7" applyFont="1" applyBorder="1"/>
    <xf numFmtId="0" fontId="5" fillId="0" borderId="0" xfId="0" applyFont="1" applyFill="1" applyBorder="1"/>
    <xf numFmtId="9" fontId="35" fillId="0" borderId="0" xfId="7" applyFont="1" applyBorder="1"/>
    <xf numFmtId="169" fontId="5" fillId="0" borderId="8" xfId="440" applyNumberFormat="1" applyFont="1" applyBorder="1"/>
    <xf numFmtId="17" fontId="49" fillId="0" borderId="0" xfId="116" quotePrefix="1" applyNumberFormat="1" applyFont="1"/>
    <xf numFmtId="0" fontId="22" fillId="0" borderId="0" xfId="0" applyFont="1"/>
    <xf numFmtId="0" fontId="26" fillId="0" borderId="0" xfId="0" applyFont="1"/>
    <xf numFmtId="0" fontId="5" fillId="4" borderId="9" xfId="0" applyFont="1" applyFill="1" applyBorder="1"/>
    <xf numFmtId="168" fontId="5" fillId="0" borderId="8" xfId="0" applyNumberFormat="1" applyFont="1" applyBorder="1"/>
    <xf numFmtId="171" fontId="35" fillId="0" borderId="8" xfId="440" applyNumberFormat="1" applyFont="1" applyBorder="1"/>
    <xf numFmtId="44" fontId="35" fillId="0" borderId="8" xfId="440" applyFont="1" applyBorder="1"/>
    <xf numFmtId="0" fontId="20" fillId="0" borderId="8" xfId="0" applyFont="1" applyBorder="1"/>
    <xf numFmtId="0" fontId="50" fillId="0" borderId="0" xfId="0" quotePrefix="1" applyFont="1"/>
    <xf numFmtId="0" fontId="22" fillId="0" borderId="0" xfId="0" applyFont="1" applyFill="1"/>
    <xf numFmtId="0" fontId="18" fillId="0" borderId="0" xfId="0" applyFont="1" applyFill="1"/>
    <xf numFmtId="17" fontId="49" fillId="0" borderId="0" xfId="116" quotePrefix="1" applyNumberFormat="1" applyFont="1" applyFill="1"/>
    <xf numFmtId="0" fontId="50" fillId="0" borderId="0" xfId="0" quotePrefix="1" applyFont="1" applyAlignment="1">
      <alignment horizontal="left" indent="1"/>
    </xf>
    <xf numFmtId="0" fontId="5" fillId="0" borderId="0" xfId="0" applyFont="1" applyAlignment="1">
      <alignment horizontal="right"/>
    </xf>
    <xf numFmtId="0" fontId="5" fillId="0" borderId="10" xfId="0" applyFont="1" applyBorder="1" applyAlignment="1">
      <alignment horizontal="center"/>
    </xf>
    <xf numFmtId="0" fontId="29" fillId="0" borderId="11" xfId="0" applyFont="1" applyBorder="1" applyAlignment="1">
      <alignment horizontal="center"/>
    </xf>
    <xf numFmtId="0" fontId="5" fillId="0" borderId="11" xfId="0" applyFont="1" applyBorder="1" applyAlignment="1">
      <alignment horizontal="center"/>
    </xf>
    <xf numFmtId="0" fontId="29" fillId="0" borderId="12" xfId="0" applyFont="1" applyBorder="1" applyAlignment="1">
      <alignment horizontal="center"/>
    </xf>
    <xf numFmtId="0" fontId="23" fillId="0" borderId="0" xfId="0" applyFont="1"/>
    <xf numFmtId="0" fontId="23" fillId="0" borderId="0" xfId="0" applyFont="1" applyAlignment="1">
      <alignment horizontal="right"/>
    </xf>
    <xf numFmtId="0" fontId="52" fillId="0" borderId="0" xfId="0" applyFont="1" applyAlignment="1">
      <alignment horizontal="right"/>
    </xf>
    <xf numFmtId="0" fontId="5" fillId="0" borderId="10" xfId="0" applyFont="1" applyBorder="1"/>
    <xf numFmtId="168" fontId="29" fillId="0" borderId="11" xfId="0" applyNumberFormat="1" applyFont="1" applyBorder="1" applyAlignment="1">
      <alignment horizontal="center"/>
    </xf>
    <xf numFmtId="0" fontId="14" fillId="3" borderId="0" xfId="0" applyFont="1" applyFill="1" applyAlignment="1" applyProtection="1">
      <alignment wrapText="1"/>
      <protection locked="0"/>
    </xf>
  </cellXfs>
  <cellStyles count="441">
    <cellStyle name="%" xfId="172" xr:uid="{00000000-0005-0000-0000-000000000000}"/>
    <cellStyle name="Comma" xfId="1" builtinId="3"/>
    <cellStyle name="Comma 2" xfId="2" xr:uid="{00000000-0005-0000-0000-000002000000}"/>
    <cellStyle name="Comma 2 2" xfId="127" xr:uid="{00000000-0005-0000-0000-000003000000}"/>
    <cellStyle name="Comma 2 2 2" xfId="161" xr:uid="{00000000-0005-0000-0000-000004000000}"/>
    <cellStyle name="Comma 3" xfId="3" xr:uid="{00000000-0005-0000-0000-000005000000}"/>
    <cellStyle name="Comma 3 2" xfId="126" xr:uid="{00000000-0005-0000-0000-000006000000}"/>
    <cellStyle name="Comma 3 2 2" xfId="162" xr:uid="{00000000-0005-0000-0000-000007000000}"/>
    <cellStyle name="Comma 3 2 3" xfId="164" xr:uid="{00000000-0005-0000-0000-000008000000}"/>
    <cellStyle name="Comma 4" xfId="4" xr:uid="{00000000-0005-0000-0000-000009000000}"/>
    <cellStyle name="Comma 5" xfId="117" xr:uid="{00000000-0005-0000-0000-00000A000000}"/>
    <cellStyle name="Comma 5 2" xfId="122" xr:uid="{00000000-0005-0000-0000-00000B000000}"/>
    <cellStyle name="Comma 5 2 2" xfId="173" xr:uid="{00000000-0005-0000-0000-00000C000000}"/>
    <cellStyle name="Comma 5 3" xfId="165" xr:uid="{00000000-0005-0000-0000-00000D000000}"/>
    <cellStyle name="Comma 6" xfId="120" xr:uid="{00000000-0005-0000-0000-00000E000000}"/>
    <cellStyle name="Comma 7" xfId="129" xr:uid="{00000000-0005-0000-0000-00000F000000}"/>
    <cellStyle name="Comma 8" xfId="169" xr:uid="{00000000-0005-0000-0000-000010000000}"/>
    <cellStyle name="Comma 9" xfId="174" xr:uid="{00000000-0005-0000-0000-000011000000}"/>
    <cellStyle name="Currency" xfId="440" builtinId="4"/>
    <cellStyle name="Currency 2" xfId="5" xr:uid="{00000000-0005-0000-0000-000013000000}"/>
    <cellStyle name="Currency 2 10" xfId="175" xr:uid="{00000000-0005-0000-0000-000014000000}"/>
    <cellStyle name="Currency 2 100" xfId="176" xr:uid="{00000000-0005-0000-0000-000015000000}"/>
    <cellStyle name="Currency 2 101" xfId="177" xr:uid="{00000000-0005-0000-0000-000016000000}"/>
    <cellStyle name="Currency 2 102" xfId="178" xr:uid="{00000000-0005-0000-0000-000017000000}"/>
    <cellStyle name="Currency 2 103" xfId="179" xr:uid="{00000000-0005-0000-0000-000018000000}"/>
    <cellStyle name="Currency 2 104" xfId="180" xr:uid="{00000000-0005-0000-0000-000019000000}"/>
    <cellStyle name="Currency 2 105" xfId="181" xr:uid="{00000000-0005-0000-0000-00001A000000}"/>
    <cellStyle name="Currency 2 106" xfId="182" xr:uid="{00000000-0005-0000-0000-00001B000000}"/>
    <cellStyle name="Currency 2 107" xfId="183" xr:uid="{00000000-0005-0000-0000-00001C000000}"/>
    <cellStyle name="Currency 2 108" xfId="184" xr:uid="{00000000-0005-0000-0000-00001D000000}"/>
    <cellStyle name="Currency 2 109" xfId="185" xr:uid="{00000000-0005-0000-0000-00001E000000}"/>
    <cellStyle name="Currency 2 11" xfId="186" xr:uid="{00000000-0005-0000-0000-00001F000000}"/>
    <cellStyle name="Currency 2 110" xfId="187" xr:uid="{00000000-0005-0000-0000-000020000000}"/>
    <cellStyle name="Currency 2 111" xfId="188" xr:uid="{00000000-0005-0000-0000-000021000000}"/>
    <cellStyle name="Currency 2 112" xfId="189" xr:uid="{00000000-0005-0000-0000-000022000000}"/>
    <cellStyle name="Currency 2 113" xfId="190" xr:uid="{00000000-0005-0000-0000-000023000000}"/>
    <cellStyle name="Currency 2 114" xfId="191" xr:uid="{00000000-0005-0000-0000-000024000000}"/>
    <cellStyle name="Currency 2 115" xfId="192" xr:uid="{00000000-0005-0000-0000-000025000000}"/>
    <cellStyle name="Currency 2 116" xfId="193" xr:uid="{00000000-0005-0000-0000-000026000000}"/>
    <cellStyle name="Currency 2 117" xfId="194" xr:uid="{00000000-0005-0000-0000-000027000000}"/>
    <cellStyle name="Currency 2 118" xfId="195" xr:uid="{00000000-0005-0000-0000-000028000000}"/>
    <cellStyle name="Currency 2 119" xfId="196" xr:uid="{00000000-0005-0000-0000-000029000000}"/>
    <cellStyle name="Currency 2 12" xfId="197" xr:uid="{00000000-0005-0000-0000-00002A000000}"/>
    <cellStyle name="Currency 2 120" xfId="198" xr:uid="{00000000-0005-0000-0000-00002B000000}"/>
    <cellStyle name="Currency 2 121" xfId="199" xr:uid="{00000000-0005-0000-0000-00002C000000}"/>
    <cellStyle name="Currency 2 122" xfId="200" xr:uid="{00000000-0005-0000-0000-00002D000000}"/>
    <cellStyle name="Currency 2 123" xfId="201" xr:uid="{00000000-0005-0000-0000-00002E000000}"/>
    <cellStyle name="Currency 2 124" xfId="202" xr:uid="{00000000-0005-0000-0000-00002F000000}"/>
    <cellStyle name="Currency 2 125" xfId="203" xr:uid="{00000000-0005-0000-0000-000030000000}"/>
    <cellStyle name="Currency 2 126" xfId="204" xr:uid="{00000000-0005-0000-0000-000031000000}"/>
    <cellStyle name="Currency 2 127" xfId="205" xr:uid="{00000000-0005-0000-0000-000032000000}"/>
    <cellStyle name="Currency 2 128" xfId="206" xr:uid="{00000000-0005-0000-0000-000033000000}"/>
    <cellStyle name="Currency 2 129" xfId="207" xr:uid="{00000000-0005-0000-0000-000034000000}"/>
    <cellStyle name="Currency 2 13" xfId="208" xr:uid="{00000000-0005-0000-0000-000035000000}"/>
    <cellStyle name="Currency 2 130" xfId="209" xr:uid="{00000000-0005-0000-0000-000036000000}"/>
    <cellStyle name="Currency 2 131" xfId="210" xr:uid="{00000000-0005-0000-0000-000037000000}"/>
    <cellStyle name="Currency 2 132" xfId="211" xr:uid="{00000000-0005-0000-0000-000038000000}"/>
    <cellStyle name="Currency 2 133" xfId="212" xr:uid="{00000000-0005-0000-0000-000039000000}"/>
    <cellStyle name="Currency 2 134" xfId="213" xr:uid="{00000000-0005-0000-0000-00003A000000}"/>
    <cellStyle name="Currency 2 135" xfId="214" xr:uid="{00000000-0005-0000-0000-00003B000000}"/>
    <cellStyle name="Currency 2 136" xfId="215" xr:uid="{00000000-0005-0000-0000-00003C000000}"/>
    <cellStyle name="Currency 2 137" xfId="216" xr:uid="{00000000-0005-0000-0000-00003D000000}"/>
    <cellStyle name="Currency 2 138" xfId="217" xr:uid="{00000000-0005-0000-0000-00003E000000}"/>
    <cellStyle name="Currency 2 139" xfId="218" xr:uid="{00000000-0005-0000-0000-00003F000000}"/>
    <cellStyle name="Currency 2 14" xfId="219" xr:uid="{00000000-0005-0000-0000-000040000000}"/>
    <cellStyle name="Currency 2 140" xfId="220" xr:uid="{00000000-0005-0000-0000-000041000000}"/>
    <cellStyle name="Currency 2 141" xfId="221" xr:uid="{00000000-0005-0000-0000-000042000000}"/>
    <cellStyle name="Currency 2 142" xfId="222" xr:uid="{00000000-0005-0000-0000-000043000000}"/>
    <cellStyle name="Currency 2 143" xfId="223" xr:uid="{00000000-0005-0000-0000-000044000000}"/>
    <cellStyle name="Currency 2 144" xfId="224" xr:uid="{00000000-0005-0000-0000-000045000000}"/>
    <cellStyle name="Currency 2 145" xfId="225" xr:uid="{00000000-0005-0000-0000-000046000000}"/>
    <cellStyle name="Currency 2 146" xfId="226" xr:uid="{00000000-0005-0000-0000-000047000000}"/>
    <cellStyle name="Currency 2 147" xfId="227" xr:uid="{00000000-0005-0000-0000-000048000000}"/>
    <cellStyle name="Currency 2 148" xfId="228" xr:uid="{00000000-0005-0000-0000-000049000000}"/>
    <cellStyle name="Currency 2 149" xfId="229" xr:uid="{00000000-0005-0000-0000-00004A000000}"/>
    <cellStyle name="Currency 2 15" xfId="230" xr:uid="{00000000-0005-0000-0000-00004B000000}"/>
    <cellStyle name="Currency 2 150" xfId="231" xr:uid="{00000000-0005-0000-0000-00004C000000}"/>
    <cellStyle name="Currency 2 151" xfId="232" xr:uid="{00000000-0005-0000-0000-00004D000000}"/>
    <cellStyle name="Currency 2 152" xfId="233" xr:uid="{00000000-0005-0000-0000-00004E000000}"/>
    <cellStyle name="Currency 2 153" xfId="234" xr:uid="{00000000-0005-0000-0000-00004F000000}"/>
    <cellStyle name="Currency 2 154" xfId="235" xr:uid="{00000000-0005-0000-0000-000050000000}"/>
    <cellStyle name="Currency 2 155" xfId="236" xr:uid="{00000000-0005-0000-0000-000051000000}"/>
    <cellStyle name="Currency 2 156" xfId="237" xr:uid="{00000000-0005-0000-0000-000052000000}"/>
    <cellStyle name="Currency 2 157" xfId="238" xr:uid="{00000000-0005-0000-0000-000053000000}"/>
    <cellStyle name="Currency 2 158" xfId="239" xr:uid="{00000000-0005-0000-0000-000054000000}"/>
    <cellStyle name="Currency 2 159" xfId="240" xr:uid="{00000000-0005-0000-0000-000055000000}"/>
    <cellStyle name="Currency 2 16" xfId="241" xr:uid="{00000000-0005-0000-0000-000056000000}"/>
    <cellStyle name="Currency 2 160" xfId="242" xr:uid="{00000000-0005-0000-0000-000057000000}"/>
    <cellStyle name="Currency 2 161" xfId="243" xr:uid="{00000000-0005-0000-0000-000058000000}"/>
    <cellStyle name="Currency 2 162" xfId="244" xr:uid="{00000000-0005-0000-0000-000059000000}"/>
    <cellStyle name="Currency 2 163" xfId="245" xr:uid="{00000000-0005-0000-0000-00005A000000}"/>
    <cellStyle name="Currency 2 164" xfId="246" xr:uid="{00000000-0005-0000-0000-00005B000000}"/>
    <cellStyle name="Currency 2 165" xfId="247" xr:uid="{00000000-0005-0000-0000-00005C000000}"/>
    <cellStyle name="Currency 2 166" xfId="248" xr:uid="{00000000-0005-0000-0000-00005D000000}"/>
    <cellStyle name="Currency 2 167" xfId="249" xr:uid="{00000000-0005-0000-0000-00005E000000}"/>
    <cellStyle name="Currency 2 168" xfId="250" xr:uid="{00000000-0005-0000-0000-00005F000000}"/>
    <cellStyle name="Currency 2 169" xfId="251" xr:uid="{00000000-0005-0000-0000-000060000000}"/>
    <cellStyle name="Currency 2 17" xfId="252" xr:uid="{00000000-0005-0000-0000-000061000000}"/>
    <cellStyle name="Currency 2 170" xfId="253" xr:uid="{00000000-0005-0000-0000-000062000000}"/>
    <cellStyle name="Currency 2 171" xfId="254" xr:uid="{00000000-0005-0000-0000-000063000000}"/>
    <cellStyle name="Currency 2 172" xfId="255" xr:uid="{00000000-0005-0000-0000-000064000000}"/>
    <cellStyle name="Currency 2 173" xfId="256" xr:uid="{00000000-0005-0000-0000-000065000000}"/>
    <cellStyle name="Currency 2 174" xfId="257" xr:uid="{00000000-0005-0000-0000-000066000000}"/>
    <cellStyle name="Currency 2 175" xfId="258" xr:uid="{00000000-0005-0000-0000-000067000000}"/>
    <cellStyle name="Currency 2 176" xfId="259" xr:uid="{00000000-0005-0000-0000-000068000000}"/>
    <cellStyle name="Currency 2 177" xfId="260" xr:uid="{00000000-0005-0000-0000-000069000000}"/>
    <cellStyle name="Currency 2 178" xfId="261" xr:uid="{00000000-0005-0000-0000-00006A000000}"/>
    <cellStyle name="Currency 2 179" xfId="262" xr:uid="{00000000-0005-0000-0000-00006B000000}"/>
    <cellStyle name="Currency 2 18" xfId="263" xr:uid="{00000000-0005-0000-0000-00006C000000}"/>
    <cellStyle name="Currency 2 180" xfId="264" xr:uid="{00000000-0005-0000-0000-00006D000000}"/>
    <cellStyle name="Currency 2 181" xfId="265" xr:uid="{00000000-0005-0000-0000-00006E000000}"/>
    <cellStyle name="Currency 2 182" xfId="266" xr:uid="{00000000-0005-0000-0000-00006F000000}"/>
    <cellStyle name="Currency 2 183" xfId="267" xr:uid="{00000000-0005-0000-0000-000070000000}"/>
    <cellStyle name="Currency 2 184" xfId="268" xr:uid="{00000000-0005-0000-0000-000071000000}"/>
    <cellStyle name="Currency 2 185" xfId="269" xr:uid="{00000000-0005-0000-0000-000072000000}"/>
    <cellStyle name="Currency 2 186" xfId="270" xr:uid="{00000000-0005-0000-0000-000073000000}"/>
    <cellStyle name="Currency 2 187" xfId="271" xr:uid="{00000000-0005-0000-0000-000074000000}"/>
    <cellStyle name="Currency 2 188" xfId="272" xr:uid="{00000000-0005-0000-0000-000075000000}"/>
    <cellStyle name="Currency 2 189" xfId="273" xr:uid="{00000000-0005-0000-0000-000076000000}"/>
    <cellStyle name="Currency 2 19" xfId="274" xr:uid="{00000000-0005-0000-0000-000077000000}"/>
    <cellStyle name="Currency 2 190" xfId="275" xr:uid="{00000000-0005-0000-0000-000078000000}"/>
    <cellStyle name="Currency 2 191" xfId="276" xr:uid="{00000000-0005-0000-0000-000079000000}"/>
    <cellStyle name="Currency 2 192" xfId="277" xr:uid="{00000000-0005-0000-0000-00007A000000}"/>
    <cellStyle name="Currency 2 193" xfId="278" xr:uid="{00000000-0005-0000-0000-00007B000000}"/>
    <cellStyle name="Currency 2 194" xfId="279" xr:uid="{00000000-0005-0000-0000-00007C000000}"/>
    <cellStyle name="Currency 2 195" xfId="280" xr:uid="{00000000-0005-0000-0000-00007D000000}"/>
    <cellStyle name="Currency 2 196" xfId="281" xr:uid="{00000000-0005-0000-0000-00007E000000}"/>
    <cellStyle name="Currency 2 197" xfId="282" xr:uid="{00000000-0005-0000-0000-00007F000000}"/>
    <cellStyle name="Currency 2 198" xfId="283" xr:uid="{00000000-0005-0000-0000-000080000000}"/>
    <cellStyle name="Currency 2 199" xfId="284" xr:uid="{00000000-0005-0000-0000-000081000000}"/>
    <cellStyle name="Currency 2 2" xfId="285" xr:uid="{00000000-0005-0000-0000-000082000000}"/>
    <cellStyle name="Currency 2 20" xfId="286" xr:uid="{00000000-0005-0000-0000-000083000000}"/>
    <cellStyle name="Currency 2 200" xfId="287" xr:uid="{00000000-0005-0000-0000-000084000000}"/>
    <cellStyle name="Currency 2 201" xfId="288" xr:uid="{00000000-0005-0000-0000-000085000000}"/>
    <cellStyle name="Currency 2 202" xfId="289" xr:uid="{00000000-0005-0000-0000-000086000000}"/>
    <cellStyle name="Currency 2 203" xfId="290" xr:uid="{00000000-0005-0000-0000-000087000000}"/>
    <cellStyle name="Currency 2 204" xfId="291" xr:uid="{00000000-0005-0000-0000-000088000000}"/>
    <cellStyle name="Currency 2 205" xfId="292" xr:uid="{00000000-0005-0000-0000-000089000000}"/>
    <cellStyle name="Currency 2 206" xfId="293" xr:uid="{00000000-0005-0000-0000-00008A000000}"/>
    <cellStyle name="Currency 2 207" xfId="294" xr:uid="{00000000-0005-0000-0000-00008B000000}"/>
    <cellStyle name="Currency 2 208" xfId="295" xr:uid="{00000000-0005-0000-0000-00008C000000}"/>
    <cellStyle name="Currency 2 209" xfId="296" xr:uid="{00000000-0005-0000-0000-00008D000000}"/>
    <cellStyle name="Currency 2 21" xfId="297" xr:uid="{00000000-0005-0000-0000-00008E000000}"/>
    <cellStyle name="Currency 2 210" xfId="298" xr:uid="{00000000-0005-0000-0000-00008F000000}"/>
    <cellStyle name="Currency 2 211" xfId="299" xr:uid="{00000000-0005-0000-0000-000090000000}"/>
    <cellStyle name="Currency 2 212" xfId="300" xr:uid="{00000000-0005-0000-0000-000091000000}"/>
    <cellStyle name="Currency 2 213" xfId="301" xr:uid="{00000000-0005-0000-0000-000092000000}"/>
    <cellStyle name="Currency 2 214" xfId="302" xr:uid="{00000000-0005-0000-0000-000093000000}"/>
    <cellStyle name="Currency 2 215" xfId="303" xr:uid="{00000000-0005-0000-0000-000094000000}"/>
    <cellStyle name="Currency 2 216" xfId="304" xr:uid="{00000000-0005-0000-0000-000095000000}"/>
    <cellStyle name="Currency 2 217" xfId="305" xr:uid="{00000000-0005-0000-0000-000096000000}"/>
    <cellStyle name="Currency 2 218" xfId="306" xr:uid="{00000000-0005-0000-0000-000097000000}"/>
    <cellStyle name="Currency 2 219" xfId="307" xr:uid="{00000000-0005-0000-0000-000098000000}"/>
    <cellStyle name="Currency 2 22" xfId="308" xr:uid="{00000000-0005-0000-0000-000099000000}"/>
    <cellStyle name="Currency 2 220" xfId="309" xr:uid="{00000000-0005-0000-0000-00009A000000}"/>
    <cellStyle name="Currency 2 221" xfId="310" xr:uid="{00000000-0005-0000-0000-00009B000000}"/>
    <cellStyle name="Currency 2 222" xfId="311" xr:uid="{00000000-0005-0000-0000-00009C000000}"/>
    <cellStyle name="Currency 2 223" xfId="312" xr:uid="{00000000-0005-0000-0000-00009D000000}"/>
    <cellStyle name="Currency 2 224" xfId="313" xr:uid="{00000000-0005-0000-0000-00009E000000}"/>
    <cellStyle name="Currency 2 225" xfId="314" xr:uid="{00000000-0005-0000-0000-00009F000000}"/>
    <cellStyle name="Currency 2 226" xfId="315" xr:uid="{00000000-0005-0000-0000-0000A0000000}"/>
    <cellStyle name="Currency 2 227" xfId="316" xr:uid="{00000000-0005-0000-0000-0000A1000000}"/>
    <cellStyle name="Currency 2 228" xfId="317" xr:uid="{00000000-0005-0000-0000-0000A2000000}"/>
    <cellStyle name="Currency 2 229" xfId="318" xr:uid="{00000000-0005-0000-0000-0000A3000000}"/>
    <cellStyle name="Currency 2 23" xfId="319" xr:uid="{00000000-0005-0000-0000-0000A4000000}"/>
    <cellStyle name="Currency 2 230" xfId="320" xr:uid="{00000000-0005-0000-0000-0000A5000000}"/>
    <cellStyle name="Currency 2 231" xfId="321" xr:uid="{00000000-0005-0000-0000-0000A6000000}"/>
    <cellStyle name="Currency 2 232" xfId="322" xr:uid="{00000000-0005-0000-0000-0000A7000000}"/>
    <cellStyle name="Currency 2 233" xfId="323" xr:uid="{00000000-0005-0000-0000-0000A8000000}"/>
    <cellStyle name="Currency 2 234" xfId="324" xr:uid="{00000000-0005-0000-0000-0000A9000000}"/>
    <cellStyle name="Currency 2 235" xfId="325" xr:uid="{00000000-0005-0000-0000-0000AA000000}"/>
    <cellStyle name="Currency 2 236" xfId="326" xr:uid="{00000000-0005-0000-0000-0000AB000000}"/>
    <cellStyle name="Currency 2 237" xfId="327" xr:uid="{00000000-0005-0000-0000-0000AC000000}"/>
    <cellStyle name="Currency 2 238" xfId="328" xr:uid="{00000000-0005-0000-0000-0000AD000000}"/>
    <cellStyle name="Currency 2 239" xfId="329" xr:uid="{00000000-0005-0000-0000-0000AE000000}"/>
    <cellStyle name="Currency 2 24" xfId="330" xr:uid="{00000000-0005-0000-0000-0000AF000000}"/>
    <cellStyle name="Currency 2 240" xfId="331" xr:uid="{00000000-0005-0000-0000-0000B0000000}"/>
    <cellStyle name="Currency 2 241" xfId="332" xr:uid="{00000000-0005-0000-0000-0000B1000000}"/>
    <cellStyle name="Currency 2 242" xfId="333" xr:uid="{00000000-0005-0000-0000-0000B2000000}"/>
    <cellStyle name="Currency 2 243" xfId="334" xr:uid="{00000000-0005-0000-0000-0000B3000000}"/>
    <cellStyle name="Currency 2 244" xfId="335" xr:uid="{00000000-0005-0000-0000-0000B4000000}"/>
    <cellStyle name="Currency 2 245" xfId="336" xr:uid="{00000000-0005-0000-0000-0000B5000000}"/>
    <cellStyle name="Currency 2 246" xfId="337" xr:uid="{00000000-0005-0000-0000-0000B6000000}"/>
    <cellStyle name="Currency 2 247" xfId="338" xr:uid="{00000000-0005-0000-0000-0000B7000000}"/>
    <cellStyle name="Currency 2 248" xfId="339" xr:uid="{00000000-0005-0000-0000-0000B8000000}"/>
    <cellStyle name="Currency 2 249" xfId="340" xr:uid="{00000000-0005-0000-0000-0000B9000000}"/>
    <cellStyle name="Currency 2 25" xfId="341" xr:uid="{00000000-0005-0000-0000-0000BA000000}"/>
    <cellStyle name="Currency 2 250" xfId="342" xr:uid="{00000000-0005-0000-0000-0000BB000000}"/>
    <cellStyle name="Currency 2 251" xfId="343" xr:uid="{00000000-0005-0000-0000-0000BC000000}"/>
    <cellStyle name="Currency 2 252" xfId="344" xr:uid="{00000000-0005-0000-0000-0000BD000000}"/>
    <cellStyle name="Currency 2 253" xfId="345" xr:uid="{00000000-0005-0000-0000-0000BE000000}"/>
    <cellStyle name="Currency 2 254" xfId="346" xr:uid="{00000000-0005-0000-0000-0000BF000000}"/>
    <cellStyle name="Currency 2 26" xfId="347" xr:uid="{00000000-0005-0000-0000-0000C0000000}"/>
    <cellStyle name="Currency 2 27" xfId="348" xr:uid="{00000000-0005-0000-0000-0000C1000000}"/>
    <cellStyle name="Currency 2 28" xfId="349" xr:uid="{00000000-0005-0000-0000-0000C2000000}"/>
    <cellStyle name="Currency 2 29" xfId="350" xr:uid="{00000000-0005-0000-0000-0000C3000000}"/>
    <cellStyle name="Currency 2 3" xfId="351" xr:uid="{00000000-0005-0000-0000-0000C4000000}"/>
    <cellStyle name="Currency 2 30" xfId="352" xr:uid="{00000000-0005-0000-0000-0000C5000000}"/>
    <cellStyle name="Currency 2 31" xfId="353" xr:uid="{00000000-0005-0000-0000-0000C6000000}"/>
    <cellStyle name="Currency 2 32" xfId="354" xr:uid="{00000000-0005-0000-0000-0000C7000000}"/>
    <cellStyle name="Currency 2 33" xfId="355" xr:uid="{00000000-0005-0000-0000-0000C8000000}"/>
    <cellStyle name="Currency 2 34" xfId="356" xr:uid="{00000000-0005-0000-0000-0000C9000000}"/>
    <cellStyle name="Currency 2 35" xfId="357" xr:uid="{00000000-0005-0000-0000-0000CA000000}"/>
    <cellStyle name="Currency 2 36" xfId="358" xr:uid="{00000000-0005-0000-0000-0000CB000000}"/>
    <cellStyle name="Currency 2 37" xfId="359" xr:uid="{00000000-0005-0000-0000-0000CC000000}"/>
    <cellStyle name="Currency 2 38" xfId="360" xr:uid="{00000000-0005-0000-0000-0000CD000000}"/>
    <cellStyle name="Currency 2 39" xfId="361" xr:uid="{00000000-0005-0000-0000-0000CE000000}"/>
    <cellStyle name="Currency 2 4" xfId="362" xr:uid="{00000000-0005-0000-0000-0000CF000000}"/>
    <cellStyle name="Currency 2 40" xfId="363" xr:uid="{00000000-0005-0000-0000-0000D0000000}"/>
    <cellStyle name="Currency 2 41" xfId="364" xr:uid="{00000000-0005-0000-0000-0000D1000000}"/>
    <cellStyle name="Currency 2 42" xfId="365" xr:uid="{00000000-0005-0000-0000-0000D2000000}"/>
    <cellStyle name="Currency 2 43" xfId="366" xr:uid="{00000000-0005-0000-0000-0000D3000000}"/>
    <cellStyle name="Currency 2 44" xfId="367" xr:uid="{00000000-0005-0000-0000-0000D4000000}"/>
    <cellStyle name="Currency 2 45" xfId="368" xr:uid="{00000000-0005-0000-0000-0000D5000000}"/>
    <cellStyle name="Currency 2 46" xfId="369" xr:uid="{00000000-0005-0000-0000-0000D6000000}"/>
    <cellStyle name="Currency 2 47" xfId="370" xr:uid="{00000000-0005-0000-0000-0000D7000000}"/>
    <cellStyle name="Currency 2 48" xfId="371" xr:uid="{00000000-0005-0000-0000-0000D8000000}"/>
    <cellStyle name="Currency 2 49" xfId="372" xr:uid="{00000000-0005-0000-0000-0000D9000000}"/>
    <cellStyle name="Currency 2 5" xfId="373" xr:uid="{00000000-0005-0000-0000-0000DA000000}"/>
    <cellStyle name="Currency 2 50" xfId="374" xr:uid="{00000000-0005-0000-0000-0000DB000000}"/>
    <cellStyle name="Currency 2 51" xfId="375" xr:uid="{00000000-0005-0000-0000-0000DC000000}"/>
    <cellStyle name="Currency 2 52" xfId="376" xr:uid="{00000000-0005-0000-0000-0000DD000000}"/>
    <cellStyle name="Currency 2 53" xfId="377" xr:uid="{00000000-0005-0000-0000-0000DE000000}"/>
    <cellStyle name="Currency 2 54" xfId="378" xr:uid="{00000000-0005-0000-0000-0000DF000000}"/>
    <cellStyle name="Currency 2 55" xfId="379" xr:uid="{00000000-0005-0000-0000-0000E0000000}"/>
    <cellStyle name="Currency 2 56" xfId="380" xr:uid="{00000000-0005-0000-0000-0000E1000000}"/>
    <cellStyle name="Currency 2 57" xfId="381" xr:uid="{00000000-0005-0000-0000-0000E2000000}"/>
    <cellStyle name="Currency 2 58" xfId="382" xr:uid="{00000000-0005-0000-0000-0000E3000000}"/>
    <cellStyle name="Currency 2 59" xfId="383" xr:uid="{00000000-0005-0000-0000-0000E4000000}"/>
    <cellStyle name="Currency 2 6" xfId="384" xr:uid="{00000000-0005-0000-0000-0000E5000000}"/>
    <cellStyle name="Currency 2 60" xfId="385" xr:uid="{00000000-0005-0000-0000-0000E6000000}"/>
    <cellStyle name="Currency 2 61" xfId="386" xr:uid="{00000000-0005-0000-0000-0000E7000000}"/>
    <cellStyle name="Currency 2 62" xfId="387" xr:uid="{00000000-0005-0000-0000-0000E8000000}"/>
    <cellStyle name="Currency 2 63" xfId="388" xr:uid="{00000000-0005-0000-0000-0000E9000000}"/>
    <cellStyle name="Currency 2 64" xfId="389" xr:uid="{00000000-0005-0000-0000-0000EA000000}"/>
    <cellStyle name="Currency 2 65" xfId="390" xr:uid="{00000000-0005-0000-0000-0000EB000000}"/>
    <cellStyle name="Currency 2 66" xfId="391" xr:uid="{00000000-0005-0000-0000-0000EC000000}"/>
    <cellStyle name="Currency 2 67" xfId="392" xr:uid="{00000000-0005-0000-0000-0000ED000000}"/>
    <cellStyle name="Currency 2 68" xfId="393" xr:uid="{00000000-0005-0000-0000-0000EE000000}"/>
    <cellStyle name="Currency 2 69" xfId="394" xr:uid="{00000000-0005-0000-0000-0000EF000000}"/>
    <cellStyle name="Currency 2 7" xfId="395" xr:uid="{00000000-0005-0000-0000-0000F0000000}"/>
    <cellStyle name="Currency 2 70" xfId="396" xr:uid="{00000000-0005-0000-0000-0000F1000000}"/>
    <cellStyle name="Currency 2 71" xfId="397" xr:uid="{00000000-0005-0000-0000-0000F2000000}"/>
    <cellStyle name="Currency 2 72" xfId="398" xr:uid="{00000000-0005-0000-0000-0000F3000000}"/>
    <cellStyle name="Currency 2 73" xfId="399" xr:uid="{00000000-0005-0000-0000-0000F4000000}"/>
    <cellStyle name="Currency 2 74" xfId="400" xr:uid="{00000000-0005-0000-0000-0000F5000000}"/>
    <cellStyle name="Currency 2 75" xfId="401" xr:uid="{00000000-0005-0000-0000-0000F6000000}"/>
    <cellStyle name="Currency 2 76" xfId="402" xr:uid="{00000000-0005-0000-0000-0000F7000000}"/>
    <cellStyle name="Currency 2 77" xfId="403" xr:uid="{00000000-0005-0000-0000-0000F8000000}"/>
    <cellStyle name="Currency 2 78" xfId="404" xr:uid="{00000000-0005-0000-0000-0000F9000000}"/>
    <cellStyle name="Currency 2 79" xfId="405" xr:uid="{00000000-0005-0000-0000-0000FA000000}"/>
    <cellStyle name="Currency 2 8" xfId="406" xr:uid="{00000000-0005-0000-0000-0000FB000000}"/>
    <cellStyle name="Currency 2 80" xfId="407" xr:uid="{00000000-0005-0000-0000-0000FC000000}"/>
    <cellStyle name="Currency 2 81" xfId="408" xr:uid="{00000000-0005-0000-0000-0000FD000000}"/>
    <cellStyle name="Currency 2 82" xfId="409" xr:uid="{00000000-0005-0000-0000-0000FE000000}"/>
    <cellStyle name="Currency 2 83" xfId="410" xr:uid="{00000000-0005-0000-0000-0000FF000000}"/>
    <cellStyle name="Currency 2 84" xfId="411" xr:uid="{00000000-0005-0000-0000-000000010000}"/>
    <cellStyle name="Currency 2 85" xfId="412" xr:uid="{00000000-0005-0000-0000-000001010000}"/>
    <cellStyle name="Currency 2 86" xfId="413" xr:uid="{00000000-0005-0000-0000-000002010000}"/>
    <cellStyle name="Currency 2 87" xfId="414" xr:uid="{00000000-0005-0000-0000-000003010000}"/>
    <cellStyle name="Currency 2 88" xfId="415" xr:uid="{00000000-0005-0000-0000-000004010000}"/>
    <cellStyle name="Currency 2 89" xfId="416" xr:uid="{00000000-0005-0000-0000-000005010000}"/>
    <cellStyle name="Currency 2 9" xfId="417" xr:uid="{00000000-0005-0000-0000-000006010000}"/>
    <cellStyle name="Currency 2 90" xfId="418" xr:uid="{00000000-0005-0000-0000-000007010000}"/>
    <cellStyle name="Currency 2 91" xfId="419" xr:uid="{00000000-0005-0000-0000-000008010000}"/>
    <cellStyle name="Currency 2 92" xfId="420" xr:uid="{00000000-0005-0000-0000-000009010000}"/>
    <cellStyle name="Currency 2 93" xfId="421" xr:uid="{00000000-0005-0000-0000-00000A010000}"/>
    <cellStyle name="Currency 2 94" xfId="422" xr:uid="{00000000-0005-0000-0000-00000B010000}"/>
    <cellStyle name="Currency 2 95" xfId="423" xr:uid="{00000000-0005-0000-0000-00000C010000}"/>
    <cellStyle name="Currency 2 96" xfId="424" xr:uid="{00000000-0005-0000-0000-00000D010000}"/>
    <cellStyle name="Currency 2 97" xfId="425" xr:uid="{00000000-0005-0000-0000-00000E010000}"/>
    <cellStyle name="Currency 2 98" xfId="426" xr:uid="{00000000-0005-0000-0000-00000F010000}"/>
    <cellStyle name="Currency 2 99" xfId="427" xr:uid="{00000000-0005-0000-0000-000010010000}"/>
    <cellStyle name="Currency 3" xfId="118" xr:uid="{00000000-0005-0000-0000-000011010000}"/>
    <cellStyle name="Currency 3 2" xfId="123" xr:uid="{00000000-0005-0000-0000-000012010000}"/>
    <cellStyle name="Currency 3 2 2" xfId="428" xr:uid="{00000000-0005-0000-0000-000013010000}"/>
    <cellStyle name="Currency 3 3" xfId="429" xr:uid="{00000000-0005-0000-0000-000014010000}"/>
    <cellStyle name="Currency 4" xfId="130" xr:uid="{00000000-0005-0000-0000-000015010000}"/>
    <cellStyle name="Currency 5" xfId="170" xr:uid="{00000000-0005-0000-0000-000016010000}"/>
    <cellStyle name="Date" xfId="430" xr:uid="{00000000-0005-0000-0000-000017010000}"/>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60" builtinId="9" hidden="1"/>
    <cellStyle name="Followed Hyperlink" xfId="166" builtinId="9" hidden="1"/>
    <cellStyle name="Followed Hyperlink" xfId="167" builtinId="9" hidden="1"/>
    <cellStyle name="Heading 2 2" xfId="431" xr:uid="{00000000-0005-0000-0000-00009D010000}"/>
    <cellStyle name="Heading 3 2" xfId="432" xr:uid="{00000000-0005-0000-0000-00009E010000}"/>
    <cellStyle name="Hyperlink 2" xfId="150" xr:uid="{00000000-0005-0000-0000-00009F010000}"/>
    <cellStyle name="Normal" xfId="0" builtinId="0"/>
    <cellStyle name="Normal - Style1" xfId="433" xr:uid="{00000000-0005-0000-0000-0000A1010000}"/>
    <cellStyle name="Normal 2" xfId="6" xr:uid="{00000000-0005-0000-0000-0000A2010000}"/>
    <cellStyle name="Normal 3" xfId="116" xr:uid="{00000000-0005-0000-0000-0000A3010000}"/>
    <cellStyle name="Normal 3 2" xfId="121" xr:uid="{00000000-0005-0000-0000-0000A4010000}"/>
    <cellStyle name="Normal 3 2 2" xfId="124" xr:uid="{00000000-0005-0000-0000-0000A5010000}"/>
    <cellStyle name="Normal 3 2 2 2" xfId="163" xr:uid="{00000000-0005-0000-0000-0000A6010000}"/>
    <cellStyle name="Normal 3 2 3" xfId="434" xr:uid="{00000000-0005-0000-0000-0000A7010000}"/>
    <cellStyle name="Normal 3 3" xfId="125" xr:uid="{00000000-0005-0000-0000-0000A8010000}"/>
    <cellStyle name="Normal 3 3 2" xfId="435" xr:uid="{00000000-0005-0000-0000-0000A9010000}"/>
    <cellStyle name="Normal 3 4" xfId="132" xr:uid="{00000000-0005-0000-0000-0000AA010000}"/>
    <cellStyle name="Normal 3 5" xfId="159" xr:uid="{00000000-0005-0000-0000-0000AB010000}"/>
    <cellStyle name="Normal 4" xfId="119" xr:uid="{00000000-0005-0000-0000-0000AC010000}"/>
    <cellStyle name="Normal 5" xfId="128" xr:uid="{00000000-0005-0000-0000-0000AD010000}"/>
    <cellStyle name="Normal 6" xfId="133" xr:uid="{00000000-0005-0000-0000-0000AE010000}"/>
    <cellStyle name="Normal 6 2" xfId="436" xr:uid="{00000000-0005-0000-0000-0000AF010000}"/>
    <cellStyle name="Normal 7" xfId="168" xr:uid="{00000000-0005-0000-0000-0000B0010000}"/>
    <cellStyle name="Percent" xfId="7" builtinId="5"/>
    <cellStyle name="Percent 2" xfId="8" xr:uid="{00000000-0005-0000-0000-0000B2010000}"/>
    <cellStyle name="Percent 3" xfId="131" xr:uid="{00000000-0005-0000-0000-0000B3010000}"/>
    <cellStyle name="Percent 4" xfId="134" xr:uid="{00000000-0005-0000-0000-0000B4010000}"/>
    <cellStyle name="Percent 4 2" xfId="437" xr:uid="{00000000-0005-0000-0000-0000B5010000}"/>
    <cellStyle name="Percent 5" xfId="171" xr:uid="{00000000-0005-0000-0000-0000B6010000}"/>
    <cellStyle name="Style 1" xfId="438" xr:uid="{00000000-0005-0000-0000-0000B7010000}"/>
    <cellStyle name="Volume" xfId="439" xr:uid="{00000000-0005-0000-0000-0000B8010000}"/>
  </cellStyles>
  <dxfs count="0"/>
  <tableStyles count="0" defaultTableStyle="TableStyleMedium9" defaultPivotStyle="PivotStyleLight16"/>
  <colors>
    <mruColors>
      <color rgb="FF3244F2"/>
      <color rgb="FFCCFFCC"/>
      <color rgb="FFCCFFFF"/>
      <color rgb="FFFFCCCC"/>
      <color rgb="FFFFFFCC"/>
      <color rgb="FFFAEBA0"/>
      <color rgb="FF99FF33"/>
      <color rgb="FFE6FEF6"/>
      <color rgb="FFC0FC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Summary!$B$24</c:f>
              <c:strCache>
                <c:ptCount val="1"/>
                <c:pt idx="0">
                  <c:v>12.8T</c:v>
                </c:pt>
              </c:strCache>
            </c:strRef>
          </c:tx>
          <c:cat>
            <c:numRef>
              <c:f>Summary!$C$23:$I$23</c:f>
              <c:numCache>
                <c:formatCode>General</c:formatCode>
                <c:ptCount val="7"/>
                <c:pt idx="0">
                  <c:v>2021</c:v>
                </c:pt>
                <c:pt idx="1">
                  <c:v>2022</c:v>
                </c:pt>
                <c:pt idx="2">
                  <c:v>2023</c:v>
                </c:pt>
                <c:pt idx="3">
                  <c:v>2024</c:v>
                </c:pt>
                <c:pt idx="4">
                  <c:v>2025</c:v>
                </c:pt>
                <c:pt idx="5">
                  <c:v>2026</c:v>
                </c:pt>
                <c:pt idx="6">
                  <c:v>2027</c:v>
                </c:pt>
              </c:numCache>
            </c:numRef>
          </c:cat>
          <c:val>
            <c:numRef>
              <c:f>Summary!$C$24:$I$24</c:f>
              <c:numCache>
                <c:formatCode>_(* #,##0_);_(* \(#,##0\);_(* "-"??_);_(@_)</c:formatCode>
                <c:ptCount val="7"/>
                <c:pt idx="0">
                  <c:v>214862.39764534432</c:v>
                </c:pt>
              </c:numCache>
            </c:numRef>
          </c:val>
          <c:smooth val="0"/>
          <c:extLst>
            <c:ext xmlns:c16="http://schemas.microsoft.com/office/drawing/2014/chart" uri="{C3380CC4-5D6E-409C-BE32-E72D297353CC}">
              <c16:uniqueId val="{00000000-F116-DF4D-9CFB-CC0BADC66489}"/>
            </c:ext>
          </c:extLst>
        </c:ser>
        <c:ser>
          <c:idx val="1"/>
          <c:order val="1"/>
          <c:tx>
            <c:strRef>
              <c:f>Summary!$B$25</c:f>
              <c:strCache>
                <c:ptCount val="1"/>
                <c:pt idx="0">
                  <c:v>25.6T</c:v>
                </c:pt>
              </c:strCache>
            </c:strRef>
          </c:tx>
          <c:cat>
            <c:numRef>
              <c:f>Summary!$C$23:$I$23</c:f>
              <c:numCache>
                <c:formatCode>General</c:formatCode>
                <c:ptCount val="7"/>
                <c:pt idx="0">
                  <c:v>2021</c:v>
                </c:pt>
                <c:pt idx="1">
                  <c:v>2022</c:v>
                </c:pt>
                <c:pt idx="2">
                  <c:v>2023</c:v>
                </c:pt>
                <c:pt idx="3">
                  <c:v>2024</c:v>
                </c:pt>
                <c:pt idx="4">
                  <c:v>2025</c:v>
                </c:pt>
                <c:pt idx="5">
                  <c:v>2026</c:v>
                </c:pt>
                <c:pt idx="6">
                  <c:v>2027</c:v>
                </c:pt>
              </c:numCache>
            </c:numRef>
          </c:cat>
          <c:val>
            <c:numRef>
              <c:f>Summary!$C$25:$I$25</c:f>
              <c:numCache>
                <c:formatCode>_(* #,##0_);_(* \(#,##0\);_(* "-"??_);_(@_)</c:formatCode>
                <c:ptCount val="7"/>
                <c:pt idx="0">
                  <c:v>35562.279121060121</c:v>
                </c:pt>
              </c:numCache>
            </c:numRef>
          </c:val>
          <c:smooth val="0"/>
          <c:extLst>
            <c:ext xmlns:c16="http://schemas.microsoft.com/office/drawing/2014/chart" uri="{C3380CC4-5D6E-409C-BE32-E72D297353CC}">
              <c16:uniqueId val="{00000001-F116-DF4D-9CFB-CC0BADC66489}"/>
            </c:ext>
          </c:extLst>
        </c:ser>
        <c:ser>
          <c:idx val="2"/>
          <c:order val="2"/>
          <c:tx>
            <c:strRef>
              <c:f>Summary!$B$26</c:f>
              <c:strCache>
                <c:ptCount val="1"/>
                <c:pt idx="0">
                  <c:v>51.2T</c:v>
                </c:pt>
              </c:strCache>
            </c:strRef>
          </c:tx>
          <c:cat>
            <c:numRef>
              <c:f>Summary!$C$23:$I$23</c:f>
              <c:numCache>
                <c:formatCode>General</c:formatCode>
                <c:ptCount val="7"/>
                <c:pt idx="0">
                  <c:v>2021</c:v>
                </c:pt>
                <c:pt idx="1">
                  <c:v>2022</c:v>
                </c:pt>
                <c:pt idx="2">
                  <c:v>2023</c:v>
                </c:pt>
                <c:pt idx="3">
                  <c:v>2024</c:v>
                </c:pt>
                <c:pt idx="4">
                  <c:v>2025</c:v>
                </c:pt>
                <c:pt idx="5">
                  <c:v>2026</c:v>
                </c:pt>
                <c:pt idx="6">
                  <c:v>2027</c:v>
                </c:pt>
              </c:numCache>
            </c:numRef>
          </c:cat>
          <c:val>
            <c:numRef>
              <c:f>Summary!$C$26:$I$26</c:f>
              <c:numCache>
                <c:formatCode>_(* #,##0_);_(* \(#,##0\);_(* "-"??_);_(@_)</c:formatCode>
                <c:ptCount val="7"/>
                <c:pt idx="0">
                  <c:v>0</c:v>
                </c:pt>
              </c:numCache>
            </c:numRef>
          </c:val>
          <c:smooth val="0"/>
          <c:extLst>
            <c:ext xmlns:c16="http://schemas.microsoft.com/office/drawing/2014/chart" uri="{C3380CC4-5D6E-409C-BE32-E72D297353CC}">
              <c16:uniqueId val="{00000002-F116-DF4D-9CFB-CC0BADC66489}"/>
            </c:ext>
          </c:extLst>
        </c:ser>
        <c:dLbls>
          <c:showLegendKey val="0"/>
          <c:showVal val="0"/>
          <c:showCatName val="0"/>
          <c:showSerName val="0"/>
          <c:showPercent val="0"/>
          <c:showBubbleSize val="0"/>
        </c:dLbls>
        <c:marker val="1"/>
        <c:smooth val="0"/>
        <c:axId val="112646784"/>
        <c:axId val="112652672"/>
      </c:lineChart>
      <c:catAx>
        <c:axId val="112646784"/>
        <c:scaling>
          <c:orientation val="minMax"/>
        </c:scaling>
        <c:delete val="0"/>
        <c:axPos val="b"/>
        <c:numFmt formatCode="General" sourceLinked="1"/>
        <c:majorTickMark val="out"/>
        <c:minorTickMark val="none"/>
        <c:tickLblPos val="nextTo"/>
        <c:crossAx val="112652672"/>
        <c:crosses val="autoZero"/>
        <c:auto val="1"/>
        <c:lblAlgn val="ctr"/>
        <c:lblOffset val="100"/>
        <c:noMultiLvlLbl val="0"/>
      </c:catAx>
      <c:valAx>
        <c:axId val="112652672"/>
        <c:scaling>
          <c:orientation val="minMax"/>
        </c:scaling>
        <c:delete val="0"/>
        <c:axPos val="l"/>
        <c:majorGridlines/>
        <c:title>
          <c:tx>
            <c:rich>
              <a:bodyPr/>
              <a:lstStyle/>
              <a:p>
                <a:pPr>
                  <a:defRPr/>
                </a:pPr>
                <a:r>
                  <a:rPr lang="en-US"/>
                  <a:t>Shipments (Units)</a:t>
                </a:r>
              </a:p>
            </c:rich>
          </c:tx>
          <c:overlay val="0"/>
        </c:title>
        <c:numFmt formatCode="_(* #,##0_);_(* \(#,##0\);_(* &quot;-&quot;??_);_(@_)" sourceLinked="1"/>
        <c:majorTickMark val="out"/>
        <c:minorTickMark val="none"/>
        <c:tickLblPos val="nextTo"/>
        <c:crossAx val="1126467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35594507947183"/>
          <c:y val="7.2372568485041824E-2"/>
          <c:w val="0.83680866351993655"/>
          <c:h val="0.81351860874268056"/>
        </c:manualLayout>
      </c:layout>
      <c:lineChart>
        <c:grouping val="standard"/>
        <c:varyColors val="0"/>
        <c:ser>
          <c:idx val="0"/>
          <c:order val="0"/>
          <c:cat>
            <c:numRef>
              <c:f>Alphabet!$C$7:$I$7</c:f>
              <c:numCache>
                <c:formatCode>General</c:formatCode>
                <c:ptCount val="7"/>
                <c:pt idx="0">
                  <c:v>2021</c:v>
                </c:pt>
                <c:pt idx="1">
                  <c:v>2022</c:v>
                </c:pt>
                <c:pt idx="2">
                  <c:v>2023</c:v>
                </c:pt>
                <c:pt idx="3">
                  <c:v>2024</c:v>
                </c:pt>
                <c:pt idx="4">
                  <c:v>2025</c:v>
                </c:pt>
                <c:pt idx="5">
                  <c:v>2026</c:v>
                </c:pt>
                <c:pt idx="6">
                  <c:v>2027</c:v>
                </c:pt>
              </c:numCache>
            </c:numRef>
          </c:cat>
          <c:val>
            <c:numRef>
              <c:f>Alphabet!$C$47:$I$47</c:f>
              <c:numCache>
                <c:formatCode>0%</c:formatCode>
                <c:ptCount val="7"/>
                <c:pt idx="0">
                  <c:v>0.65019015915867207</c:v>
                </c:pt>
              </c:numCache>
            </c:numRef>
          </c:val>
          <c:smooth val="0"/>
          <c:extLst>
            <c:ext xmlns:c16="http://schemas.microsoft.com/office/drawing/2014/chart" uri="{C3380CC4-5D6E-409C-BE32-E72D297353CC}">
              <c16:uniqueId val="{00000000-3597-024D-AC71-254F545E198C}"/>
            </c:ext>
          </c:extLst>
        </c:ser>
        <c:dLbls>
          <c:showLegendKey val="0"/>
          <c:showVal val="0"/>
          <c:showCatName val="0"/>
          <c:showSerName val="0"/>
          <c:showPercent val="0"/>
          <c:showBubbleSize val="0"/>
        </c:dLbls>
        <c:marker val="1"/>
        <c:smooth val="0"/>
        <c:axId val="114766976"/>
        <c:axId val="114768512"/>
      </c:lineChart>
      <c:catAx>
        <c:axId val="114766976"/>
        <c:scaling>
          <c:orientation val="minMax"/>
        </c:scaling>
        <c:delete val="0"/>
        <c:axPos val="b"/>
        <c:numFmt formatCode="General" sourceLinked="1"/>
        <c:majorTickMark val="out"/>
        <c:minorTickMark val="none"/>
        <c:tickLblPos val="nextTo"/>
        <c:crossAx val="114768512"/>
        <c:crosses val="autoZero"/>
        <c:auto val="1"/>
        <c:lblAlgn val="ctr"/>
        <c:lblOffset val="100"/>
        <c:noMultiLvlLbl val="0"/>
      </c:catAx>
      <c:valAx>
        <c:axId val="114768512"/>
        <c:scaling>
          <c:orientation val="minMax"/>
        </c:scaling>
        <c:delete val="0"/>
        <c:axPos val="l"/>
        <c:majorGridlines/>
        <c:title>
          <c:tx>
            <c:rich>
              <a:bodyPr/>
              <a:lstStyle/>
              <a:p>
                <a:pPr>
                  <a:defRPr/>
                </a:pPr>
                <a:r>
                  <a:rPr lang="en-US"/>
                  <a:t>Bandwidth Growth Rate</a:t>
                </a:r>
              </a:p>
            </c:rich>
          </c:tx>
          <c:layout>
            <c:manualLayout>
              <c:xMode val="edge"/>
              <c:yMode val="edge"/>
              <c:x val="2.6078348568878643E-2"/>
              <c:y val="0.25807302429158829"/>
            </c:manualLayout>
          </c:layout>
          <c:overlay val="0"/>
        </c:title>
        <c:numFmt formatCode="0%" sourceLinked="0"/>
        <c:majorTickMark val="out"/>
        <c:minorTickMark val="none"/>
        <c:tickLblPos val="nextTo"/>
        <c:crossAx val="114766976"/>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Baidu bandwidth growth</a:t>
            </a:r>
          </a:p>
        </c:rich>
      </c:tx>
      <c:layout>
        <c:manualLayout>
          <c:xMode val="edge"/>
          <c:yMode val="edge"/>
          <c:x val="0.33919353588036849"/>
          <c:y val="9.1185421246131344E-3"/>
        </c:manualLayout>
      </c:layout>
      <c:overlay val="1"/>
    </c:title>
    <c:autoTitleDeleted val="0"/>
    <c:plotArea>
      <c:layout>
        <c:manualLayout>
          <c:layoutTarget val="inner"/>
          <c:xMode val="edge"/>
          <c:yMode val="edge"/>
          <c:x val="8.1465057364890292E-2"/>
          <c:y val="9.6212107341754699E-2"/>
          <c:w val="0.89503694332911643"/>
          <c:h val="0.78957061359531555"/>
        </c:manualLayout>
      </c:layout>
      <c:lineChart>
        <c:grouping val="standard"/>
        <c:varyColors val="0"/>
        <c:ser>
          <c:idx val="0"/>
          <c:order val="0"/>
          <c:val>
            <c:numRef>
              <c:f>Alibaba!#REF!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Alibaba!#REF!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Alibaba!#REF!</c15:sqref>
                        </c15:formulaRef>
                      </c:ext>
                    </c:extLst>
                  </c:multiLvlStrRef>
                </c15:cat>
              </c15:filteredCategoryTitle>
            </c:ext>
            <c:ext xmlns:c16="http://schemas.microsoft.com/office/drawing/2014/chart" uri="{C3380CC4-5D6E-409C-BE32-E72D297353CC}">
              <c16:uniqueId val="{00000000-9905-0442-9DD8-0DA151277558}"/>
            </c:ext>
          </c:extLst>
        </c:ser>
        <c:dLbls>
          <c:showLegendKey val="0"/>
          <c:showVal val="0"/>
          <c:showCatName val="0"/>
          <c:showSerName val="0"/>
          <c:showPercent val="0"/>
          <c:showBubbleSize val="0"/>
        </c:dLbls>
        <c:marker val="1"/>
        <c:smooth val="0"/>
        <c:axId val="114788992"/>
        <c:axId val="114491776"/>
      </c:lineChart>
      <c:catAx>
        <c:axId val="114788992"/>
        <c:scaling>
          <c:orientation val="minMax"/>
        </c:scaling>
        <c:delete val="0"/>
        <c:axPos val="b"/>
        <c:numFmt formatCode="General" sourceLinked="1"/>
        <c:majorTickMark val="out"/>
        <c:minorTickMark val="none"/>
        <c:tickLblPos val="nextTo"/>
        <c:crossAx val="114491776"/>
        <c:crosses val="autoZero"/>
        <c:auto val="1"/>
        <c:lblAlgn val="ctr"/>
        <c:lblOffset val="100"/>
        <c:noMultiLvlLbl val="0"/>
      </c:catAx>
      <c:valAx>
        <c:axId val="114491776"/>
        <c:scaling>
          <c:orientation val="minMax"/>
        </c:scaling>
        <c:delete val="0"/>
        <c:axPos val="l"/>
        <c:majorGridlines/>
        <c:numFmt formatCode="0%" sourceLinked="0"/>
        <c:majorTickMark val="out"/>
        <c:minorTickMark val="none"/>
        <c:tickLblPos val="nextTo"/>
        <c:crossAx val="1147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Bytedance bandwidth growth</a:t>
            </a:r>
          </a:p>
        </c:rich>
      </c:tx>
      <c:layout>
        <c:manualLayout>
          <c:xMode val="edge"/>
          <c:yMode val="edge"/>
          <c:x val="0.32073236453238713"/>
          <c:y val="1.8237084249226269E-2"/>
        </c:manualLayout>
      </c:layout>
      <c:overlay val="1"/>
    </c:title>
    <c:autoTitleDeleted val="0"/>
    <c:plotArea>
      <c:layout>
        <c:manualLayout>
          <c:layoutTarget val="inner"/>
          <c:xMode val="edge"/>
          <c:yMode val="edge"/>
          <c:x val="8.4007325934895336E-2"/>
          <c:y val="0.10077137840406127"/>
          <c:w val="0.89176137600470129"/>
          <c:h val="0.77589280040839581"/>
        </c:manualLayout>
      </c:layout>
      <c:lineChart>
        <c:grouping val="standard"/>
        <c:varyColors val="0"/>
        <c:ser>
          <c:idx val="0"/>
          <c:order val="0"/>
          <c:val>
            <c:numRef>
              <c:f>Alibaba!#REF!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Alibaba!#REF!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Alibaba!#REF!</c15:sqref>
                        </c15:formulaRef>
                      </c:ext>
                    </c:extLst>
                  </c:multiLvlStrRef>
                </c15:cat>
              </c15:filteredCategoryTitle>
            </c:ext>
            <c:ext xmlns:c16="http://schemas.microsoft.com/office/drawing/2014/chart" uri="{C3380CC4-5D6E-409C-BE32-E72D297353CC}">
              <c16:uniqueId val="{00000000-9905-0442-9DD8-0DA151277558}"/>
            </c:ext>
          </c:extLst>
        </c:ser>
        <c:dLbls>
          <c:showLegendKey val="0"/>
          <c:showVal val="0"/>
          <c:showCatName val="0"/>
          <c:showSerName val="0"/>
          <c:showPercent val="0"/>
          <c:showBubbleSize val="0"/>
        </c:dLbls>
        <c:marker val="1"/>
        <c:smooth val="0"/>
        <c:axId val="114524544"/>
        <c:axId val="114526080"/>
      </c:lineChart>
      <c:catAx>
        <c:axId val="114524544"/>
        <c:scaling>
          <c:orientation val="minMax"/>
        </c:scaling>
        <c:delete val="0"/>
        <c:axPos val="b"/>
        <c:numFmt formatCode="General" sourceLinked="1"/>
        <c:majorTickMark val="out"/>
        <c:minorTickMark val="none"/>
        <c:tickLblPos val="nextTo"/>
        <c:crossAx val="114526080"/>
        <c:crosses val="autoZero"/>
        <c:auto val="1"/>
        <c:lblAlgn val="ctr"/>
        <c:lblOffset val="100"/>
        <c:noMultiLvlLbl val="0"/>
      </c:catAx>
      <c:valAx>
        <c:axId val="114526080"/>
        <c:scaling>
          <c:orientation val="minMax"/>
        </c:scaling>
        <c:delete val="0"/>
        <c:axPos val="l"/>
        <c:majorGridlines/>
        <c:numFmt formatCode="0%" sourceLinked="0"/>
        <c:majorTickMark val="out"/>
        <c:minorTickMark val="none"/>
        <c:tickLblPos val="nextTo"/>
        <c:crossAx val="114524544"/>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37126691901082"/>
          <c:y val="4.8731362521221865E-2"/>
          <c:w val="0.82138228826427262"/>
          <c:h val="0.85791092799932467"/>
        </c:manualLayout>
      </c:layout>
      <c:barChart>
        <c:barDir val="col"/>
        <c:grouping val="clustered"/>
        <c:varyColors val="0"/>
        <c:ser>
          <c:idx val="0"/>
          <c:order val="0"/>
          <c:tx>
            <c:strRef>
              <c:f>Alphabet!$B$166</c:f>
              <c:strCache>
                <c:ptCount val="1"/>
                <c:pt idx="0">
                  <c:v>12.8T</c:v>
                </c:pt>
              </c:strCache>
            </c:strRef>
          </c:tx>
          <c:spPr>
            <a:solidFill>
              <a:schemeClr val="accent1"/>
            </a:solidFill>
            <a:ln>
              <a:noFill/>
            </a:ln>
            <a:effectLst/>
          </c:spPr>
          <c:invertIfNegative val="0"/>
          <c:cat>
            <c:numRef>
              <c:f>Alphabet!$C$165:$I$165</c:f>
              <c:numCache>
                <c:formatCode>General</c:formatCode>
                <c:ptCount val="7"/>
                <c:pt idx="0">
                  <c:v>2021</c:v>
                </c:pt>
                <c:pt idx="1">
                  <c:v>2022</c:v>
                </c:pt>
                <c:pt idx="2">
                  <c:v>2023</c:v>
                </c:pt>
                <c:pt idx="3">
                  <c:v>2024</c:v>
                </c:pt>
                <c:pt idx="4">
                  <c:v>2025</c:v>
                </c:pt>
                <c:pt idx="5">
                  <c:v>2026</c:v>
                </c:pt>
                <c:pt idx="6">
                  <c:v>2027</c:v>
                </c:pt>
              </c:numCache>
            </c:numRef>
          </c:cat>
          <c:val>
            <c:numRef>
              <c:f>Alphabet!$C$166:$I$166</c:f>
              <c:numCache>
                <c:formatCode>_(* #,##0_);_(* \(#,##0\);_(* "-"??_);_(@_)</c:formatCode>
                <c:ptCount val="7"/>
              </c:numCache>
            </c:numRef>
          </c:val>
          <c:extLst>
            <c:ext xmlns:c16="http://schemas.microsoft.com/office/drawing/2014/chart" uri="{C3380CC4-5D6E-409C-BE32-E72D297353CC}">
              <c16:uniqueId val="{00000000-7DE1-D04D-AD56-4072782DC8C6}"/>
            </c:ext>
          </c:extLst>
        </c:ser>
        <c:ser>
          <c:idx val="1"/>
          <c:order val="1"/>
          <c:tx>
            <c:strRef>
              <c:f>Alphabet!$B$167</c:f>
              <c:strCache>
                <c:ptCount val="1"/>
                <c:pt idx="0">
                  <c:v>25.6T</c:v>
                </c:pt>
              </c:strCache>
            </c:strRef>
          </c:tx>
          <c:spPr>
            <a:solidFill>
              <a:schemeClr val="accent2"/>
            </a:solidFill>
            <a:ln>
              <a:noFill/>
            </a:ln>
            <a:effectLst/>
          </c:spPr>
          <c:invertIfNegative val="0"/>
          <c:cat>
            <c:numRef>
              <c:f>Alphabet!$C$165:$I$165</c:f>
              <c:numCache>
                <c:formatCode>General</c:formatCode>
                <c:ptCount val="7"/>
                <c:pt idx="0">
                  <c:v>2021</c:v>
                </c:pt>
                <c:pt idx="1">
                  <c:v>2022</c:v>
                </c:pt>
                <c:pt idx="2">
                  <c:v>2023</c:v>
                </c:pt>
                <c:pt idx="3">
                  <c:v>2024</c:v>
                </c:pt>
                <c:pt idx="4">
                  <c:v>2025</c:v>
                </c:pt>
                <c:pt idx="5">
                  <c:v>2026</c:v>
                </c:pt>
                <c:pt idx="6">
                  <c:v>2027</c:v>
                </c:pt>
              </c:numCache>
            </c:numRef>
          </c:cat>
          <c:val>
            <c:numRef>
              <c:f>Alphabet!$C$167:$I$167</c:f>
              <c:numCache>
                <c:formatCode>_(* #,##0_);_(* \(#,##0\);_(* "-"??_);_(@_)</c:formatCode>
                <c:ptCount val="7"/>
              </c:numCache>
            </c:numRef>
          </c:val>
          <c:extLst>
            <c:ext xmlns:c16="http://schemas.microsoft.com/office/drawing/2014/chart" uri="{C3380CC4-5D6E-409C-BE32-E72D297353CC}">
              <c16:uniqueId val="{00000001-7DE1-D04D-AD56-4072782DC8C6}"/>
            </c:ext>
          </c:extLst>
        </c:ser>
        <c:ser>
          <c:idx val="2"/>
          <c:order val="2"/>
          <c:tx>
            <c:strRef>
              <c:f>Alphabet!$B$168</c:f>
              <c:strCache>
                <c:ptCount val="1"/>
                <c:pt idx="0">
                  <c:v>51.2T</c:v>
                </c:pt>
              </c:strCache>
            </c:strRef>
          </c:tx>
          <c:spPr>
            <a:solidFill>
              <a:schemeClr val="accent3"/>
            </a:solidFill>
            <a:ln>
              <a:noFill/>
            </a:ln>
            <a:effectLst/>
          </c:spPr>
          <c:invertIfNegative val="0"/>
          <c:cat>
            <c:numRef>
              <c:f>Alphabet!$C$165:$I$165</c:f>
              <c:numCache>
                <c:formatCode>General</c:formatCode>
                <c:ptCount val="7"/>
                <c:pt idx="0">
                  <c:v>2021</c:v>
                </c:pt>
                <c:pt idx="1">
                  <c:v>2022</c:v>
                </c:pt>
                <c:pt idx="2">
                  <c:v>2023</c:v>
                </c:pt>
                <c:pt idx="3">
                  <c:v>2024</c:v>
                </c:pt>
                <c:pt idx="4">
                  <c:v>2025</c:v>
                </c:pt>
                <c:pt idx="5">
                  <c:v>2026</c:v>
                </c:pt>
                <c:pt idx="6">
                  <c:v>2027</c:v>
                </c:pt>
              </c:numCache>
            </c:numRef>
          </c:cat>
          <c:val>
            <c:numRef>
              <c:f>Alphabet!$C$168:$I$168</c:f>
              <c:numCache>
                <c:formatCode>_(* #,##0_);_(* \(#,##0\);_(* "-"??_);_(@_)</c:formatCode>
                <c:ptCount val="7"/>
              </c:numCache>
            </c:numRef>
          </c:val>
          <c:extLst>
            <c:ext xmlns:c16="http://schemas.microsoft.com/office/drawing/2014/chart" uri="{C3380CC4-5D6E-409C-BE32-E72D297353CC}">
              <c16:uniqueId val="{00000002-7DE1-D04D-AD56-4072782DC8C6}"/>
            </c:ext>
          </c:extLst>
        </c:ser>
        <c:dLbls>
          <c:showLegendKey val="0"/>
          <c:showVal val="0"/>
          <c:showCatName val="0"/>
          <c:showSerName val="0"/>
          <c:showPercent val="0"/>
          <c:showBubbleSize val="0"/>
        </c:dLbls>
        <c:gapWidth val="219"/>
        <c:overlap val="-27"/>
        <c:axId val="115360512"/>
        <c:axId val="115362048"/>
      </c:barChart>
      <c:catAx>
        <c:axId val="11536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5362048"/>
        <c:crosses val="autoZero"/>
        <c:auto val="1"/>
        <c:lblAlgn val="ctr"/>
        <c:lblOffset val="100"/>
        <c:noMultiLvlLbl val="0"/>
      </c:catAx>
      <c:valAx>
        <c:axId val="11536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Switch Shipments (Units)</a:t>
                </a:r>
              </a:p>
            </c:rich>
          </c:tx>
          <c:overlay val="0"/>
          <c:spPr>
            <a:noFill/>
            <a:ln>
              <a:noFill/>
            </a:ln>
            <a:effectLst/>
          </c:sp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360512"/>
        <c:crosses val="autoZero"/>
        <c:crossBetween val="between"/>
      </c:valAx>
      <c:spPr>
        <a:noFill/>
        <a:ln>
          <a:noFill/>
        </a:ln>
        <a:effectLst/>
      </c:spPr>
    </c:plotArea>
    <c:legend>
      <c:legendPos val="b"/>
      <c:layout>
        <c:manualLayout>
          <c:xMode val="edge"/>
          <c:yMode val="edge"/>
          <c:x val="0.19892362125201488"/>
          <c:y val="9.1950715619516801E-2"/>
          <c:w val="0.30804987726874467"/>
          <c:h val="7.7970810334113835E-2"/>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30252301740043"/>
          <c:y val="4.6481836408673059E-2"/>
          <c:w val="0.74734736040996852"/>
          <c:h val="0.84863684882672941"/>
        </c:manualLayout>
      </c:layout>
      <c:lineChart>
        <c:grouping val="standard"/>
        <c:varyColors val="0"/>
        <c:ser>
          <c:idx val="0"/>
          <c:order val="0"/>
          <c:tx>
            <c:strRef>
              <c:f>Alphabet!$B$73</c:f>
              <c:strCache>
                <c:ptCount val="1"/>
                <c:pt idx="0">
                  <c:v>2x200G SR8</c:v>
                </c:pt>
              </c:strCache>
            </c:strRef>
          </c:tx>
          <c:marker>
            <c:symbol val="none"/>
          </c:marker>
          <c:cat>
            <c:numRef>
              <c:f>Alphabet!$C$133:$I$133</c:f>
              <c:numCache>
                <c:formatCode>General</c:formatCode>
                <c:ptCount val="7"/>
                <c:pt idx="0">
                  <c:v>2021</c:v>
                </c:pt>
                <c:pt idx="1">
                  <c:v>2022</c:v>
                </c:pt>
                <c:pt idx="2">
                  <c:v>2023</c:v>
                </c:pt>
                <c:pt idx="3">
                  <c:v>2024</c:v>
                </c:pt>
                <c:pt idx="4">
                  <c:v>2025</c:v>
                </c:pt>
                <c:pt idx="5">
                  <c:v>2026</c:v>
                </c:pt>
                <c:pt idx="6">
                  <c:v>2027</c:v>
                </c:pt>
              </c:numCache>
            </c:numRef>
          </c:cat>
          <c:val>
            <c:numRef>
              <c:f>Alphabet!$C$73:$I$73</c:f>
              <c:numCache>
                <c:formatCode>_(* #,##0_);_(* \(#,##0\);_(* "-"??_);_(@_)</c:formatCode>
                <c:ptCount val="7"/>
              </c:numCache>
            </c:numRef>
          </c:val>
          <c:smooth val="0"/>
          <c:extLst>
            <c:ext xmlns:c16="http://schemas.microsoft.com/office/drawing/2014/chart" uri="{C3380CC4-5D6E-409C-BE32-E72D297353CC}">
              <c16:uniqueId val="{00000000-47FC-0F4E-AD50-8F455F138FAB}"/>
            </c:ext>
          </c:extLst>
        </c:ser>
        <c:ser>
          <c:idx val="1"/>
          <c:order val="1"/>
          <c:tx>
            <c:strRef>
              <c:f>Alphabet!$B$76</c:f>
              <c:strCache>
                <c:ptCount val="1"/>
                <c:pt idx="0">
                  <c:v>2x200G FR4</c:v>
                </c:pt>
              </c:strCache>
            </c:strRef>
          </c:tx>
          <c:marker>
            <c:symbol val="none"/>
          </c:marker>
          <c:cat>
            <c:numRef>
              <c:f>Alphabet!$C$133:$I$133</c:f>
              <c:numCache>
                <c:formatCode>General</c:formatCode>
                <c:ptCount val="7"/>
                <c:pt idx="0">
                  <c:v>2021</c:v>
                </c:pt>
                <c:pt idx="1">
                  <c:v>2022</c:v>
                </c:pt>
                <c:pt idx="2">
                  <c:v>2023</c:v>
                </c:pt>
                <c:pt idx="3">
                  <c:v>2024</c:v>
                </c:pt>
                <c:pt idx="4">
                  <c:v>2025</c:v>
                </c:pt>
                <c:pt idx="5">
                  <c:v>2026</c:v>
                </c:pt>
                <c:pt idx="6">
                  <c:v>2027</c:v>
                </c:pt>
              </c:numCache>
            </c:numRef>
          </c:cat>
          <c:val>
            <c:numRef>
              <c:f>Alphabet!$C$76:$I$76</c:f>
              <c:numCache>
                <c:formatCode>_(* #,##0_);_(* \(#,##0\);_(* "-"??_);_(@_)</c:formatCode>
                <c:ptCount val="7"/>
              </c:numCache>
            </c:numRef>
          </c:val>
          <c:smooth val="0"/>
          <c:extLst>
            <c:ext xmlns:c16="http://schemas.microsoft.com/office/drawing/2014/chart" uri="{C3380CC4-5D6E-409C-BE32-E72D297353CC}">
              <c16:uniqueId val="{00000001-47FC-0F4E-AD50-8F455F138FAB}"/>
            </c:ext>
          </c:extLst>
        </c:ser>
        <c:ser>
          <c:idx val="2"/>
          <c:order val="2"/>
          <c:tx>
            <c:strRef>
              <c:f>Alphabet!$B$115</c:f>
              <c:strCache>
                <c:ptCount val="1"/>
                <c:pt idx="0">
                  <c:v> 2x400G DR8 and 2x400GFR4 OSFP </c:v>
                </c:pt>
              </c:strCache>
            </c:strRef>
          </c:tx>
          <c:marker>
            <c:symbol val="none"/>
          </c:marker>
          <c:cat>
            <c:numRef>
              <c:f>Alphabet!$C$133:$I$133</c:f>
              <c:numCache>
                <c:formatCode>General</c:formatCode>
                <c:ptCount val="7"/>
                <c:pt idx="0">
                  <c:v>2021</c:v>
                </c:pt>
                <c:pt idx="1">
                  <c:v>2022</c:v>
                </c:pt>
                <c:pt idx="2">
                  <c:v>2023</c:v>
                </c:pt>
                <c:pt idx="3">
                  <c:v>2024</c:v>
                </c:pt>
                <c:pt idx="4">
                  <c:v>2025</c:v>
                </c:pt>
                <c:pt idx="5">
                  <c:v>2026</c:v>
                </c:pt>
                <c:pt idx="6">
                  <c:v>2027</c:v>
                </c:pt>
              </c:numCache>
            </c:numRef>
          </c:cat>
          <c:val>
            <c:numRef>
              <c:f>Alphabet!$C$115:$I$115</c:f>
              <c:numCache>
                <c:formatCode>_(* #,##0_);_(* \(#,##0\);_(* "-"??_);_(@_)</c:formatCode>
                <c:ptCount val="7"/>
              </c:numCache>
            </c:numRef>
          </c:val>
          <c:smooth val="0"/>
          <c:extLst>
            <c:ext xmlns:c16="http://schemas.microsoft.com/office/drawing/2014/chart" uri="{C3380CC4-5D6E-409C-BE32-E72D297353CC}">
              <c16:uniqueId val="{00000002-47FC-0F4E-AD50-8F455F138FAB}"/>
            </c:ext>
          </c:extLst>
        </c:ser>
        <c:ser>
          <c:idx val="3"/>
          <c:order val="3"/>
          <c:tx>
            <c:strRef>
              <c:f>Alphabet!$B$140</c:f>
              <c:strCache>
                <c:ptCount val="1"/>
                <c:pt idx="0">
                  <c:v>1.6T DR and FR</c:v>
                </c:pt>
              </c:strCache>
            </c:strRef>
          </c:tx>
          <c:marker>
            <c:symbol val="none"/>
          </c:marker>
          <c:cat>
            <c:numRef>
              <c:f>Alphabet!$C$133:$I$133</c:f>
              <c:numCache>
                <c:formatCode>General</c:formatCode>
                <c:ptCount val="7"/>
                <c:pt idx="0">
                  <c:v>2021</c:v>
                </c:pt>
                <c:pt idx="1">
                  <c:v>2022</c:v>
                </c:pt>
                <c:pt idx="2">
                  <c:v>2023</c:v>
                </c:pt>
                <c:pt idx="3">
                  <c:v>2024</c:v>
                </c:pt>
                <c:pt idx="4">
                  <c:v>2025</c:v>
                </c:pt>
                <c:pt idx="5">
                  <c:v>2026</c:v>
                </c:pt>
                <c:pt idx="6">
                  <c:v>2027</c:v>
                </c:pt>
              </c:numCache>
            </c:numRef>
          </c:cat>
          <c:val>
            <c:numRef>
              <c:f>Alphabet!$C$140:$I$140</c:f>
              <c:numCache>
                <c:formatCode>_(* #,##0_);_(* \(#,##0\);_(* "-"??_);_(@_)</c:formatCode>
                <c:ptCount val="7"/>
              </c:numCache>
            </c:numRef>
          </c:val>
          <c:smooth val="0"/>
          <c:extLst>
            <c:ext xmlns:c16="http://schemas.microsoft.com/office/drawing/2014/chart" uri="{C3380CC4-5D6E-409C-BE32-E72D297353CC}">
              <c16:uniqueId val="{00000003-47FC-0F4E-AD50-8F455F138FAB}"/>
            </c:ext>
          </c:extLst>
        </c:ser>
        <c:dLbls>
          <c:showLegendKey val="0"/>
          <c:showVal val="0"/>
          <c:showCatName val="0"/>
          <c:showSerName val="0"/>
          <c:showPercent val="0"/>
          <c:showBubbleSize val="0"/>
        </c:dLbls>
        <c:smooth val="0"/>
        <c:axId val="115394816"/>
        <c:axId val="115396608"/>
      </c:lineChart>
      <c:catAx>
        <c:axId val="115394816"/>
        <c:scaling>
          <c:orientation val="minMax"/>
        </c:scaling>
        <c:delete val="0"/>
        <c:axPos val="b"/>
        <c:numFmt formatCode="General" sourceLinked="1"/>
        <c:majorTickMark val="out"/>
        <c:minorTickMark val="none"/>
        <c:tickLblPos val="nextTo"/>
        <c:crossAx val="115396608"/>
        <c:crosses val="autoZero"/>
        <c:auto val="1"/>
        <c:lblAlgn val="ctr"/>
        <c:lblOffset val="100"/>
        <c:noMultiLvlLbl val="0"/>
      </c:catAx>
      <c:valAx>
        <c:axId val="115396608"/>
        <c:scaling>
          <c:orientation val="minMax"/>
        </c:scaling>
        <c:delete val="0"/>
        <c:axPos val="l"/>
        <c:majorGridlines/>
        <c:title>
          <c:tx>
            <c:rich>
              <a:bodyPr rot="-5400000" vert="horz"/>
              <a:lstStyle/>
              <a:p>
                <a:pPr>
                  <a:defRPr b="1"/>
                </a:pPr>
                <a:r>
                  <a:rPr lang="en-US" b="1"/>
                  <a:t>Transceiver shipments (Units)</a:t>
                </a:r>
              </a:p>
            </c:rich>
          </c:tx>
          <c:overlay val="0"/>
        </c:title>
        <c:numFmt formatCode="_(* #,##0_);_(* \(#,##0\);_(* &quot;-&quot;??_);_(@_)" sourceLinked="1"/>
        <c:majorTickMark val="out"/>
        <c:minorTickMark val="none"/>
        <c:tickLblPos val="nextTo"/>
        <c:crossAx val="115394816"/>
        <c:crosses val="autoZero"/>
        <c:crossBetween val="between"/>
      </c:valAx>
    </c:plotArea>
    <c:legend>
      <c:legendPos val="r"/>
      <c:layout>
        <c:manualLayout>
          <c:xMode val="edge"/>
          <c:yMode val="edge"/>
          <c:x val="0.22314864954194688"/>
          <c:y val="6.739144337570703E-2"/>
          <c:w val="0.32664158137358762"/>
          <c:h val="0.41725064826407637"/>
        </c:manualLayout>
      </c:layout>
      <c:overlay val="0"/>
      <c:spPr>
        <a:solidFill>
          <a:schemeClr val="bg1"/>
        </a:solidFill>
        <a:ln>
          <a:solidFill>
            <a:schemeClr val="bg1">
              <a:lumMod val="50000"/>
            </a:schemeClr>
          </a:solidFill>
        </a:ln>
      </c:sp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060965946135715"/>
          <c:y val="4.7722342733188719E-2"/>
          <c:w val="0.79136486283163654"/>
          <c:h val="0.83916101593591486"/>
        </c:manualLayout>
      </c:layout>
      <c:barChart>
        <c:barDir val="col"/>
        <c:grouping val="stacked"/>
        <c:varyColors val="0"/>
        <c:ser>
          <c:idx val="0"/>
          <c:order val="0"/>
          <c:tx>
            <c:strRef>
              <c:f>Alphabet!$B$200</c:f>
              <c:strCache>
                <c:ptCount val="1"/>
                <c:pt idx="0">
                  <c:v>25G</c:v>
                </c:pt>
              </c:strCache>
            </c:strRef>
          </c:tx>
          <c:spPr>
            <a:solidFill>
              <a:schemeClr val="accent1"/>
            </a:solidFill>
            <a:ln>
              <a:noFill/>
            </a:ln>
            <a:effectLst/>
          </c:spPr>
          <c:invertIfNegative val="0"/>
          <c:cat>
            <c:numRef>
              <c:f>Alphabet!$C$199:$I$199</c:f>
              <c:numCache>
                <c:formatCode>General</c:formatCode>
                <c:ptCount val="7"/>
                <c:pt idx="0">
                  <c:v>2021</c:v>
                </c:pt>
                <c:pt idx="1">
                  <c:v>2022</c:v>
                </c:pt>
                <c:pt idx="2">
                  <c:v>2023</c:v>
                </c:pt>
                <c:pt idx="3">
                  <c:v>2024</c:v>
                </c:pt>
                <c:pt idx="4">
                  <c:v>2025</c:v>
                </c:pt>
                <c:pt idx="5">
                  <c:v>2026</c:v>
                </c:pt>
                <c:pt idx="6">
                  <c:v>2027</c:v>
                </c:pt>
              </c:numCache>
            </c:numRef>
          </c:cat>
          <c:val>
            <c:numRef>
              <c:f>Alphabet!$C$200:$I$200</c:f>
              <c:numCache>
                <c:formatCode>_(* #,##0_);_(* \(#,##0\);_(* "-"??_);_(@_)</c:formatCode>
                <c:ptCount val="7"/>
              </c:numCache>
            </c:numRef>
          </c:val>
          <c:extLst>
            <c:ext xmlns:c16="http://schemas.microsoft.com/office/drawing/2014/chart" uri="{C3380CC4-5D6E-409C-BE32-E72D297353CC}">
              <c16:uniqueId val="{00000000-35C0-6348-94EE-2309DBE1C1F5}"/>
            </c:ext>
          </c:extLst>
        </c:ser>
        <c:ser>
          <c:idx val="1"/>
          <c:order val="1"/>
          <c:tx>
            <c:strRef>
              <c:f>Alphabet!$B$201</c:f>
              <c:strCache>
                <c:ptCount val="1"/>
                <c:pt idx="0">
                  <c:v>50G</c:v>
                </c:pt>
              </c:strCache>
            </c:strRef>
          </c:tx>
          <c:spPr>
            <a:solidFill>
              <a:schemeClr val="accent2"/>
            </a:solidFill>
            <a:ln>
              <a:noFill/>
            </a:ln>
            <a:effectLst/>
          </c:spPr>
          <c:invertIfNegative val="0"/>
          <c:cat>
            <c:numRef>
              <c:f>Alphabet!$C$199:$I$199</c:f>
              <c:numCache>
                <c:formatCode>General</c:formatCode>
                <c:ptCount val="7"/>
                <c:pt idx="0">
                  <c:v>2021</c:v>
                </c:pt>
                <c:pt idx="1">
                  <c:v>2022</c:v>
                </c:pt>
                <c:pt idx="2">
                  <c:v>2023</c:v>
                </c:pt>
                <c:pt idx="3">
                  <c:v>2024</c:v>
                </c:pt>
                <c:pt idx="4">
                  <c:v>2025</c:v>
                </c:pt>
                <c:pt idx="5">
                  <c:v>2026</c:v>
                </c:pt>
                <c:pt idx="6">
                  <c:v>2027</c:v>
                </c:pt>
              </c:numCache>
            </c:numRef>
          </c:cat>
          <c:val>
            <c:numRef>
              <c:f>Alphabet!$C$201:$I$201</c:f>
              <c:numCache>
                <c:formatCode>_(* #,##0_);_(* \(#,##0\);_(* "-"??_);_(@_)</c:formatCode>
                <c:ptCount val="7"/>
              </c:numCache>
            </c:numRef>
          </c:val>
          <c:extLst>
            <c:ext xmlns:c16="http://schemas.microsoft.com/office/drawing/2014/chart" uri="{C3380CC4-5D6E-409C-BE32-E72D297353CC}">
              <c16:uniqueId val="{00000001-35C0-6348-94EE-2309DBE1C1F5}"/>
            </c:ext>
          </c:extLst>
        </c:ser>
        <c:ser>
          <c:idx val="2"/>
          <c:order val="2"/>
          <c:tx>
            <c:strRef>
              <c:f>Alphabet!$B$202</c:f>
              <c:strCache>
                <c:ptCount val="1"/>
                <c:pt idx="0">
                  <c:v>100G</c:v>
                </c:pt>
              </c:strCache>
            </c:strRef>
          </c:tx>
          <c:spPr>
            <a:solidFill>
              <a:schemeClr val="accent3"/>
            </a:solidFill>
            <a:ln>
              <a:noFill/>
            </a:ln>
            <a:effectLst/>
          </c:spPr>
          <c:invertIfNegative val="0"/>
          <c:cat>
            <c:numRef>
              <c:f>Alphabet!$C$199:$I$199</c:f>
              <c:numCache>
                <c:formatCode>General</c:formatCode>
                <c:ptCount val="7"/>
                <c:pt idx="0">
                  <c:v>2021</c:v>
                </c:pt>
                <c:pt idx="1">
                  <c:v>2022</c:v>
                </c:pt>
                <c:pt idx="2">
                  <c:v>2023</c:v>
                </c:pt>
                <c:pt idx="3">
                  <c:v>2024</c:v>
                </c:pt>
                <c:pt idx="4">
                  <c:v>2025</c:v>
                </c:pt>
                <c:pt idx="5">
                  <c:v>2026</c:v>
                </c:pt>
                <c:pt idx="6">
                  <c:v>2027</c:v>
                </c:pt>
              </c:numCache>
            </c:numRef>
          </c:cat>
          <c:val>
            <c:numRef>
              <c:f>Alphabet!$C$202:$I$202</c:f>
              <c:numCache>
                <c:formatCode>_(* #,##0_);_(* \(#,##0\);_(* "-"??_);_(@_)</c:formatCode>
                <c:ptCount val="7"/>
              </c:numCache>
            </c:numRef>
          </c:val>
          <c:extLst>
            <c:ext xmlns:c16="http://schemas.microsoft.com/office/drawing/2014/chart" uri="{C3380CC4-5D6E-409C-BE32-E72D297353CC}">
              <c16:uniqueId val="{00000002-35C0-6348-94EE-2309DBE1C1F5}"/>
            </c:ext>
          </c:extLst>
        </c:ser>
        <c:ser>
          <c:idx val="3"/>
          <c:order val="3"/>
          <c:tx>
            <c:strRef>
              <c:f>Alphabet!$B$203</c:f>
              <c:strCache>
                <c:ptCount val="1"/>
                <c:pt idx="0">
                  <c:v>200G</c:v>
                </c:pt>
              </c:strCache>
            </c:strRef>
          </c:tx>
          <c:spPr>
            <a:solidFill>
              <a:schemeClr val="accent4"/>
            </a:solidFill>
            <a:ln>
              <a:noFill/>
            </a:ln>
            <a:effectLst/>
          </c:spPr>
          <c:invertIfNegative val="0"/>
          <c:cat>
            <c:numRef>
              <c:f>Alphabet!$C$199:$I$199</c:f>
              <c:numCache>
                <c:formatCode>General</c:formatCode>
                <c:ptCount val="7"/>
                <c:pt idx="0">
                  <c:v>2021</c:v>
                </c:pt>
                <c:pt idx="1">
                  <c:v>2022</c:v>
                </c:pt>
                <c:pt idx="2">
                  <c:v>2023</c:v>
                </c:pt>
                <c:pt idx="3">
                  <c:v>2024</c:v>
                </c:pt>
                <c:pt idx="4">
                  <c:v>2025</c:v>
                </c:pt>
                <c:pt idx="5">
                  <c:v>2026</c:v>
                </c:pt>
                <c:pt idx="6">
                  <c:v>2027</c:v>
                </c:pt>
              </c:numCache>
            </c:numRef>
          </c:cat>
          <c:val>
            <c:numRef>
              <c:f>Alphabet!$C$203:$I$203</c:f>
              <c:numCache>
                <c:formatCode>_(* #,##0_);_(* \(#,##0\);_(* "-"??_);_(@_)</c:formatCode>
                <c:ptCount val="7"/>
              </c:numCache>
            </c:numRef>
          </c:val>
          <c:extLst>
            <c:ext xmlns:c16="http://schemas.microsoft.com/office/drawing/2014/chart" uri="{C3380CC4-5D6E-409C-BE32-E72D297353CC}">
              <c16:uniqueId val="{00000003-35C0-6348-94EE-2309DBE1C1F5}"/>
            </c:ext>
          </c:extLst>
        </c:ser>
        <c:dLbls>
          <c:showLegendKey val="0"/>
          <c:showVal val="0"/>
          <c:showCatName val="0"/>
          <c:showSerName val="0"/>
          <c:showPercent val="0"/>
          <c:showBubbleSize val="0"/>
        </c:dLbls>
        <c:gapWidth val="150"/>
        <c:overlap val="100"/>
        <c:axId val="115192192"/>
        <c:axId val="115193728"/>
      </c:barChart>
      <c:catAx>
        <c:axId val="11519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193728"/>
        <c:crosses val="autoZero"/>
        <c:auto val="1"/>
        <c:lblAlgn val="ctr"/>
        <c:lblOffset val="100"/>
        <c:noMultiLvlLbl val="0"/>
      </c:catAx>
      <c:valAx>
        <c:axId val="115193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SerDes Lanes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192192"/>
        <c:crosses val="autoZero"/>
        <c:crossBetween val="between"/>
      </c:valAx>
      <c:spPr>
        <a:noFill/>
        <a:ln>
          <a:noFill/>
        </a:ln>
        <a:effectLst/>
      </c:spPr>
    </c:plotArea>
    <c:legend>
      <c:legendPos val="b"/>
      <c:layout>
        <c:manualLayout>
          <c:xMode val="edge"/>
          <c:yMode val="edge"/>
          <c:x val="0.18397492351672604"/>
          <c:y val="7.6463695834116191E-2"/>
          <c:w val="0.45370620392196198"/>
          <c:h val="0.11659487249560183"/>
        </c:manualLayout>
      </c:layout>
      <c:overlay val="0"/>
      <c:spPr>
        <a:solidFill>
          <a:schemeClr val="bg1"/>
        </a:solidFill>
        <a:ln>
          <a:solidFill>
            <a:schemeClr val="tx1">
              <a:lumMod val="15000"/>
              <a:lumOff val="85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4268691091242"/>
          <c:y val="7.8954182588230365E-2"/>
          <c:w val="0.82872655057611222"/>
          <c:h val="0.82515685688676421"/>
        </c:manualLayout>
      </c:layout>
      <c:lineChart>
        <c:grouping val="standard"/>
        <c:varyColors val="0"/>
        <c:ser>
          <c:idx val="0"/>
          <c:order val="0"/>
          <c:tx>
            <c:v>Ethernet</c:v>
          </c:tx>
          <c:cat>
            <c:numRef>
              <c:f>Amazon!$C$44:$I$44</c:f>
              <c:numCache>
                <c:formatCode>General</c:formatCode>
                <c:ptCount val="7"/>
                <c:pt idx="0">
                  <c:v>2021</c:v>
                </c:pt>
                <c:pt idx="1">
                  <c:v>2022</c:v>
                </c:pt>
                <c:pt idx="2">
                  <c:v>2023</c:v>
                </c:pt>
                <c:pt idx="3">
                  <c:v>2024</c:v>
                </c:pt>
                <c:pt idx="4">
                  <c:v>2025</c:v>
                </c:pt>
                <c:pt idx="5">
                  <c:v>2026</c:v>
                </c:pt>
                <c:pt idx="6">
                  <c:v>2027</c:v>
                </c:pt>
              </c:numCache>
            </c:numRef>
          </c:cat>
          <c:val>
            <c:numRef>
              <c:f>Amazon!$C$47:$I$47</c:f>
              <c:numCache>
                <c:formatCode>0%</c:formatCode>
                <c:ptCount val="7"/>
                <c:pt idx="0">
                  <c:v>1.1835500323892223</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309C-C242-AFDC-5CEB51C687F9}"/>
            </c:ext>
          </c:extLst>
        </c:ser>
        <c:dLbls>
          <c:showLegendKey val="0"/>
          <c:showVal val="0"/>
          <c:showCatName val="0"/>
          <c:showSerName val="0"/>
          <c:showPercent val="0"/>
          <c:showBubbleSize val="0"/>
        </c:dLbls>
        <c:marker val="1"/>
        <c:smooth val="0"/>
        <c:axId val="72425856"/>
        <c:axId val="72427776"/>
      </c:lineChart>
      <c:catAx>
        <c:axId val="72425856"/>
        <c:scaling>
          <c:orientation val="minMax"/>
        </c:scaling>
        <c:delete val="0"/>
        <c:axPos val="b"/>
        <c:numFmt formatCode="General" sourceLinked="1"/>
        <c:majorTickMark val="out"/>
        <c:minorTickMark val="none"/>
        <c:tickLblPos val="nextTo"/>
        <c:crossAx val="72427776"/>
        <c:crosses val="autoZero"/>
        <c:auto val="1"/>
        <c:lblAlgn val="ctr"/>
        <c:lblOffset val="100"/>
        <c:noMultiLvlLbl val="0"/>
      </c:catAx>
      <c:valAx>
        <c:axId val="72427776"/>
        <c:scaling>
          <c:orientation val="minMax"/>
        </c:scaling>
        <c:delete val="0"/>
        <c:axPos val="l"/>
        <c:majorGridlines/>
        <c:title>
          <c:tx>
            <c:rich>
              <a:bodyPr/>
              <a:lstStyle/>
              <a:p>
                <a:pPr>
                  <a:defRPr b="0"/>
                </a:pPr>
                <a:r>
                  <a:rPr lang="en-US" b="0"/>
                  <a:t>Growth Rate</a:t>
                </a:r>
                <a:r>
                  <a:rPr lang="en-US" b="0" baseline="0"/>
                  <a:t> (%)</a:t>
                </a:r>
                <a:endParaRPr lang="en-US" b="0"/>
              </a:p>
            </c:rich>
          </c:tx>
          <c:overlay val="0"/>
        </c:title>
        <c:numFmt formatCode="0%" sourceLinked="0"/>
        <c:majorTickMark val="out"/>
        <c:minorTickMark val="none"/>
        <c:tickLblPos val="nextTo"/>
        <c:crossAx val="72425856"/>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94649134816697"/>
          <c:y val="4.8731481805764719E-2"/>
          <c:w val="0.82138228826427262"/>
          <c:h val="0.85791092799932467"/>
        </c:manualLayout>
      </c:layout>
      <c:barChart>
        <c:barDir val="col"/>
        <c:grouping val="clustered"/>
        <c:varyColors val="0"/>
        <c:ser>
          <c:idx val="0"/>
          <c:order val="0"/>
          <c:tx>
            <c:strRef>
              <c:f>Amazon!$B$124</c:f>
              <c:strCache>
                <c:ptCount val="1"/>
                <c:pt idx="0">
                  <c:v>12.8T</c:v>
                </c:pt>
              </c:strCache>
            </c:strRef>
          </c:tx>
          <c:spPr>
            <a:solidFill>
              <a:schemeClr val="accent1"/>
            </a:solidFill>
            <a:ln>
              <a:noFill/>
            </a:ln>
            <a:effectLst/>
          </c:spPr>
          <c:invertIfNegative val="0"/>
          <c:cat>
            <c:numRef>
              <c:f>Amazon!$C$123:$I$123</c:f>
              <c:numCache>
                <c:formatCode>General</c:formatCode>
                <c:ptCount val="7"/>
                <c:pt idx="0">
                  <c:v>2021</c:v>
                </c:pt>
                <c:pt idx="1">
                  <c:v>2022</c:v>
                </c:pt>
                <c:pt idx="2">
                  <c:v>2023</c:v>
                </c:pt>
                <c:pt idx="3">
                  <c:v>2024</c:v>
                </c:pt>
                <c:pt idx="4">
                  <c:v>2025</c:v>
                </c:pt>
                <c:pt idx="5">
                  <c:v>2026</c:v>
                </c:pt>
                <c:pt idx="6">
                  <c:v>2027</c:v>
                </c:pt>
              </c:numCache>
            </c:numRef>
          </c:cat>
          <c:val>
            <c:numRef>
              <c:f>Amazon!$C$124:$I$124</c:f>
              <c:numCache>
                <c:formatCode>_(* #,##0_);_(* \(#,##0\);_(* "-"??_);_(@_)</c:formatCode>
                <c:ptCount val="7"/>
              </c:numCache>
            </c:numRef>
          </c:val>
          <c:extLst>
            <c:ext xmlns:c16="http://schemas.microsoft.com/office/drawing/2014/chart" uri="{C3380CC4-5D6E-409C-BE32-E72D297353CC}">
              <c16:uniqueId val="{00000000-7DE1-D04D-AD56-4072782DC8C6}"/>
            </c:ext>
          </c:extLst>
        </c:ser>
        <c:ser>
          <c:idx val="1"/>
          <c:order val="1"/>
          <c:tx>
            <c:strRef>
              <c:f>Amazon!$B$125</c:f>
              <c:strCache>
                <c:ptCount val="1"/>
                <c:pt idx="0">
                  <c:v>25.6T</c:v>
                </c:pt>
              </c:strCache>
            </c:strRef>
          </c:tx>
          <c:spPr>
            <a:solidFill>
              <a:schemeClr val="accent2"/>
            </a:solidFill>
            <a:ln>
              <a:noFill/>
            </a:ln>
            <a:effectLst/>
          </c:spPr>
          <c:invertIfNegative val="0"/>
          <c:cat>
            <c:numRef>
              <c:f>Amazon!$C$123:$I$123</c:f>
              <c:numCache>
                <c:formatCode>General</c:formatCode>
                <c:ptCount val="7"/>
                <c:pt idx="0">
                  <c:v>2021</c:v>
                </c:pt>
                <c:pt idx="1">
                  <c:v>2022</c:v>
                </c:pt>
                <c:pt idx="2">
                  <c:v>2023</c:v>
                </c:pt>
                <c:pt idx="3">
                  <c:v>2024</c:v>
                </c:pt>
                <c:pt idx="4">
                  <c:v>2025</c:v>
                </c:pt>
                <c:pt idx="5">
                  <c:v>2026</c:v>
                </c:pt>
                <c:pt idx="6">
                  <c:v>2027</c:v>
                </c:pt>
              </c:numCache>
            </c:numRef>
          </c:cat>
          <c:val>
            <c:numRef>
              <c:f>Amazon!$C$125:$I$125</c:f>
              <c:numCache>
                <c:formatCode>_(* #,##0_);_(* \(#,##0\);_(* "-"??_);_(@_)</c:formatCode>
                <c:ptCount val="7"/>
              </c:numCache>
            </c:numRef>
          </c:val>
          <c:extLst>
            <c:ext xmlns:c16="http://schemas.microsoft.com/office/drawing/2014/chart" uri="{C3380CC4-5D6E-409C-BE32-E72D297353CC}">
              <c16:uniqueId val="{00000001-7DE1-D04D-AD56-4072782DC8C6}"/>
            </c:ext>
          </c:extLst>
        </c:ser>
        <c:ser>
          <c:idx val="2"/>
          <c:order val="2"/>
          <c:tx>
            <c:strRef>
              <c:f>Amazon!$B$126</c:f>
              <c:strCache>
                <c:ptCount val="1"/>
                <c:pt idx="0">
                  <c:v>51.2T</c:v>
                </c:pt>
              </c:strCache>
            </c:strRef>
          </c:tx>
          <c:spPr>
            <a:solidFill>
              <a:schemeClr val="accent3"/>
            </a:solidFill>
            <a:ln>
              <a:noFill/>
            </a:ln>
            <a:effectLst/>
          </c:spPr>
          <c:invertIfNegative val="0"/>
          <c:cat>
            <c:numRef>
              <c:f>Amazon!$C$123:$I$123</c:f>
              <c:numCache>
                <c:formatCode>General</c:formatCode>
                <c:ptCount val="7"/>
                <c:pt idx="0">
                  <c:v>2021</c:v>
                </c:pt>
                <c:pt idx="1">
                  <c:v>2022</c:v>
                </c:pt>
                <c:pt idx="2">
                  <c:v>2023</c:v>
                </c:pt>
                <c:pt idx="3">
                  <c:v>2024</c:v>
                </c:pt>
                <c:pt idx="4">
                  <c:v>2025</c:v>
                </c:pt>
                <c:pt idx="5">
                  <c:v>2026</c:v>
                </c:pt>
                <c:pt idx="6">
                  <c:v>2027</c:v>
                </c:pt>
              </c:numCache>
            </c:numRef>
          </c:cat>
          <c:val>
            <c:numRef>
              <c:f>Amazon!$C$126:$I$126</c:f>
              <c:numCache>
                <c:formatCode>_(* #,##0_);_(* \(#,##0\);_(* "-"??_);_(@_)</c:formatCode>
                <c:ptCount val="7"/>
              </c:numCache>
            </c:numRef>
          </c:val>
          <c:extLst>
            <c:ext xmlns:c16="http://schemas.microsoft.com/office/drawing/2014/chart" uri="{C3380CC4-5D6E-409C-BE32-E72D297353CC}">
              <c16:uniqueId val="{00000002-7DE1-D04D-AD56-4072782DC8C6}"/>
            </c:ext>
          </c:extLst>
        </c:ser>
        <c:dLbls>
          <c:showLegendKey val="0"/>
          <c:showVal val="0"/>
          <c:showCatName val="0"/>
          <c:showSerName val="0"/>
          <c:showPercent val="0"/>
          <c:showBubbleSize val="0"/>
        </c:dLbls>
        <c:gapWidth val="219"/>
        <c:overlap val="-27"/>
        <c:axId val="73107712"/>
        <c:axId val="73211264"/>
      </c:barChart>
      <c:catAx>
        <c:axId val="7310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3211264"/>
        <c:crosses val="autoZero"/>
        <c:auto val="1"/>
        <c:lblAlgn val="ctr"/>
        <c:lblOffset val="100"/>
        <c:noMultiLvlLbl val="0"/>
      </c:catAx>
      <c:valAx>
        <c:axId val="73211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Switch Shipments (Units)</a:t>
                </a:r>
              </a:p>
            </c:rich>
          </c:tx>
          <c:overlay val="0"/>
          <c:spPr>
            <a:noFill/>
            <a:ln>
              <a:noFill/>
            </a:ln>
            <a:effectLst/>
          </c:sp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07712"/>
        <c:crosses val="autoZero"/>
        <c:crossBetween val="between"/>
      </c:valAx>
      <c:spPr>
        <a:noFill/>
        <a:ln>
          <a:noFill/>
        </a:ln>
        <a:effectLst/>
      </c:spPr>
    </c:plotArea>
    <c:legend>
      <c:legendPos val="b"/>
      <c:layout>
        <c:manualLayout>
          <c:xMode val="edge"/>
          <c:yMode val="edge"/>
          <c:x val="0.17344097572709721"/>
          <c:y val="0.13667908845492285"/>
          <c:w val="0.41070079073400795"/>
          <c:h val="6.6177993767703489E-2"/>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02687628218673"/>
          <c:y val="5.1468623566016884E-2"/>
          <c:w val="0.76328210580578659"/>
          <c:h val="0.82885027296234592"/>
        </c:manualLayout>
      </c:layout>
      <c:lineChart>
        <c:grouping val="standard"/>
        <c:varyColors val="0"/>
        <c:ser>
          <c:idx val="0"/>
          <c:order val="0"/>
          <c:tx>
            <c:strRef>
              <c:f>Amazon!$B$74</c:f>
              <c:strCache>
                <c:ptCount val="1"/>
                <c:pt idx="0">
                  <c:v>400G DR4</c:v>
                </c:pt>
              </c:strCache>
            </c:strRef>
          </c:tx>
          <c:marker>
            <c:symbol val="none"/>
          </c:marker>
          <c:cat>
            <c:numRef>
              <c:f>Amazon!$C$70:$I$70</c:f>
              <c:numCache>
                <c:formatCode>General</c:formatCode>
                <c:ptCount val="7"/>
                <c:pt idx="0">
                  <c:v>2021</c:v>
                </c:pt>
                <c:pt idx="1">
                  <c:v>2022</c:v>
                </c:pt>
                <c:pt idx="2">
                  <c:v>2023</c:v>
                </c:pt>
                <c:pt idx="3">
                  <c:v>2024</c:v>
                </c:pt>
                <c:pt idx="4">
                  <c:v>2025</c:v>
                </c:pt>
                <c:pt idx="5">
                  <c:v>2026</c:v>
                </c:pt>
                <c:pt idx="6">
                  <c:v>2027</c:v>
                </c:pt>
              </c:numCache>
            </c:numRef>
          </c:cat>
          <c:val>
            <c:numRef>
              <c:f>Amazon!$C$74:$I$74</c:f>
              <c:numCache>
                <c:formatCode>_(* #,##0_);_(* \(#,##0\);_(* "-"??_);_(@_)</c:formatCode>
                <c:ptCount val="7"/>
              </c:numCache>
            </c:numRef>
          </c:val>
          <c:smooth val="0"/>
          <c:extLst>
            <c:ext xmlns:c16="http://schemas.microsoft.com/office/drawing/2014/chart" uri="{C3380CC4-5D6E-409C-BE32-E72D297353CC}">
              <c16:uniqueId val="{00000000-0D06-884C-BFF6-EC4F0859C00A}"/>
            </c:ext>
          </c:extLst>
        </c:ser>
        <c:ser>
          <c:idx val="1"/>
          <c:order val="1"/>
          <c:tx>
            <c:strRef>
              <c:f>Amazon!$B$95</c:f>
              <c:strCache>
                <c:ptCount val="1"/>
                <c:pt idx="0">
                  <c:v>800G DR8 and 2x400G FR4</c:v>
                </c:pt>
              </c:strCache>
            </c:strRef>
          </c:tx>
          <c:marker>
            <c:symbol val="none"/>
          </c:marker>
          <c:cat>
            <c:numRef>
              <c:f>Amazon!$C$70:$I$70</c:f>
              <c:numCache>
                <c:formatCode>General</c:formatCode>
                <c:ptCount val="7"/>
                <c:pt idx="0">
                  <c:v>2021</c:v>
                </c:pt>
                <c:pt idx="1">
                  <c:v>2022</c:v>
                </c:pt>
                <c:pt idx="2">
                  <c:v>2023</c:v>
                </c:pt>
                <c:pt idx="3">
                  <c:v>2024</c:v>
                </c:pt>
                <c:pt idx="4">
                  <c:v>2025</c:v>
                </c:pt>
                <c:pt idx="5">
                  <c:v>2026</c:v>
                </c:pt>
                <c:pt idx="6">
                  <c:v>2027</c:v>
                </c:pt>
              </c:numCache>
            </c:numRef>
          </c:cat>
          <c:val>
            <c:numRef>
              <c:f>Amazon!$C$95:$I$95</c:f>
              <c:numCache>
                <c:formatCode>_(* #,##0_);_(* \(#,##0\);_(* "-"??_);_(@_)</c:formatCode>
                <c:ptCount val="7"/>
              </c:numCache>
            </c:numRef>
          </c:val>
          <c:smooth val="0"/>
          <c:extLst>
            <c:ext xmlns:c16="http://schemas.microsoft.com/office/drawing/2014/chart" uri="{C3380CC4-5D6E-409C-BE32-E72D297353CC}">
              <c16:uniqueId val="{00000001-0D06-884C-BFF6-EC4F0859C00A}"/>
            </c:ext>
          </c:extLst>
        </c:ser>
        <c:ser>
          <c:idx val="2"/>
          <c:order val="2"/>
          <c:tx>
            <c:strRef>
              <c:f>Amazon!$B$100</c:f>
              <c:strCache>
                <c:ptCount val="1"/>
                <c:pt idx="0">
                  <c:v> 1.6T all  </c:v>
                </c:pt>
              </c:strCache>
            </c:strRef>
          </c:tx>
          <c:marker>
            <c:symbol val="none"/>
          </c:marker>
          <c:cat>
            <c:numRef>
              <c:f>Amazon!$C$70:$I$70</c:f>
              <c:numCache>
                <c:formatCode>General</c:formatCode>
                <c:ptCount val="7"/>
                <c:pt idx="0">
                  <c:v>2021</c:v>
                </c:pt>
                <c:pt idx="1">
                  <c:v>2022</c:v>
                </c:pt>
                <c:pt idx="2">
                  <c:v>2023</c:v>
                </c:pt>
                <c:pt idx="3">
                  <c:v>2024</c:v>
                </c:pt>
                <c:pt idx="4">
                  <c:v>2025</c:v>
                </c:pt>
                <c:pt idx="5">
                  <c:v>2026</c:v>
                </c:pt>
                <c:pt idx="6">
                  <c:v>2027</c:v>
                </c:pt>
              </c:numCache>
            </c:numRef>
          </c:cat>
          <c:val>
            <c:numRef>
              <c:f>Amazon!$C$100:$I$100</c:f>
              <c:numCache>
                <c:formatCode>_(* #,##0_);_(* \(#,##0\);_(* "-"??_);_(@_)</c:formatCode>
                <c:ptCount val="7"/>
              </c:numCache>
            </c:numRef>
          </c:val>
          <c:smooth val="0"/>
          <c:extLst>
            <c:ext xmlns:c16="http://schemas.microsoft.com/office/drawing/2014/chart" uri="{C3380CC4-5D6E-409C-BE32-E72D297353CC}">
              <c16:uniqueId val="{00000002-0D06-884C-BFF6-EC4F0859C00A}"/>
            </c:ext>
          </c:extLst>
        </c:ser>
        <c:dLbls>
          <c:showLegendKey val="0"/>
          <c:showVal val="0"/>
          <c:showCatName val="0"/>
          <c:showSerName val="0"/>
          <c:showPercent val="0"/>
          <c:showBubbleSize val="0"/>
        </c:dLbls>
        <c:smooth val="0"/>
        <c:axId val="82229504"/>
        <c:axId val="82535552"/>
      </c:lineChart>
      <c:catAx>
        <c:axId val="82229504"/>
        <c:scaling>
          <c:orientation val="minMax"/>
        </c:scaling>
        <c:delete val="0"/>
        <c:axPos val="b"/>
        <c:numFmt formatCode="General" sourceLinked="1"/>
        <c:majorTickMark val="out"/>
        <c:minorTickMark val="none"/>
        <c:tickLblPos val="nextTo"/>
        <c:crossAx val="82535552"/>
        <c:crosses val="autoZero"/>
        <c:auto val="1"/>
        <c:lblAlgn val="ctr"/>
        <c:lblOffset val="100"/>
        <c:noMultiLvlLbl val="0"/>
      </c:catAx>
      <c:valAx>
        <c:axId val="82535552"/>
        <c:scaling>
          <c:orientation val="minMax"/>
        </c:scaling>
        <c:delete val="0"/>
        <c:axPos val="l"/>
        <c:majorGridlines/>
        <c:title>
          <c:tx>
            <c:rich>
              <a:bodyPr rot="-5400000" vert="horz"/>
              <a:lstStyle/>
              <a:p>
                <a:pPr>
                  <a:defRPr b="0"/>
                </a:pPr>
                <a:r>
                  <a:rPr lang="en-US" b="0"/>
                  <a:t>Transceiver shipments (Units)</a:t>
                </a:r>
              </a:p>
            </c:rich>
          </c:tx>
          <c:layout>
            <c:manualLayout>
              <c:xMode val="edge"/>
              <c:yMode val="edge"/>
              <c:x val="2.9915389451614479E-2"/>
              <c:y val="0.18371692737305287"/>
            </c:manualLayout>
          </c:layout>
          <c:overlay val="0"/>
        </c:title>
        <c:numFmt formatCode="_(* #,##0_);_(* \(#,##0\);_(* &quot;-&quot;??_);_(@_)" sourceLinked="1"/>
        <c:majorTickMark val="out"/>
        <c:minorTickMark val="none"/>
        <c:tickLblPos val="nextTo"/>
        <c:crossAx val="82229504"/>
        <c:crosses val="autoZero"/>
        <c:crossBetween val="between"/>
      </c:valAx>
    </c:plotArea>
    <c:legend>
      <c:legendPos val="r"/>
      <c:layout>
        <c:manualLayout>
          <c:xMode val="edge"/>
          <c:yMode val="edge"/>
          <c:x val="0.4054940793708372"/>
          <c:y val="0.43673721547631528"/>
          <c:w val="0.40090935042865683"/>
          <c:h val="0.25148417344023083"/>
        </c:manualLayout>
      </c:layout>
      <c:overlay val="0"/>
      <c:spPr>
        <a:solidFill>
          <a:schemeClr val="bg1"/>
        </a:solidFill>
        <a:ln>
          <a:solidFill>
            <a:schemeClr val="tx1">
              <a:lumMod val="15000"/>
              <a:lumOff val="85000"/>
            </a:schemeClr>
          </a:solidFill>
        </a:ln>
      </c:sp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91469816272966"/>
          <c:y val="5.0925925925925923E-2"/>
          <c:w val="0.77252974628171489"/>
          <c:h val="0.86077136191309422"/>
        </c:manualLayout>
      </c:layout>
      <c:barChart>
        <c:barDir val="col"/>
        <c:grouping val="stacked"/>
        <c:varyColors val="0"/>
        <c:ser>
          <c:idx val="0"/>
          <c:order val="0"/>
          <c:tx>
            <c:strRef>
              <c:f>Amazon!$B$163</c:f>
              <c:strCache>
                <c:ptCount val="1"/>
                <c:pt idx="0">
                  <c:v>25G</c:v>
                </c:pt>
              </c:strCache>
            </c:strRef>
          </c:tx>
          <c:spPr>
            <a:solidFill>
              <a:schemeClr val="accent1"/>
            </a:solidFill>
            <a:ln>
              <a:noFill/>
            </a:ln>
            <a:effectLst/>
          </c:spPr>
          <c:invertIfNegative val="0"/>
          <c:cat>
            <c:numRef>
              <c:f>Amazon!$C$162:$I$162</c:f>
              <c:numCache>
                <c:formatCode>General</c:formatCode>
                <c:ptCount val="7"/>
                <c:pt idx="0">
                  <c:v>2021</c:v>
                </c:pt>
                <c:pt idx="1">
                  <c:v>2022</c:v>
                </c:pt>
                <c:pt idx="2">
                  <c:v>2023</c:v>
                </c:pt>
                <c:pt idx="3">
                  <c:v>2024</c:v>
                </c:pt>
                <c:pt idx="4">
                  <c:v>2025</c:v>
                </c:pt>
                <c:pt idx="5">
                  <c:v>2026</c:v>
                </c:pt>
                <c:pt idx="6">
                  <c:v>2027</c:v>
                </c:pt>
              </c:numCache>
            </c:numRef>
          </c:cat>
          <c:val>
            <c:numRef>
              <c:f>Amazon!$C$163:$I$163</c:f>
              <c:numCache>
                <c:formatCode>_(* #,##0_);_(* \(#,##0\);_(* "-"??_);_(@_)</c:formatCode>
                <c:ptCount val="7"/>
              </c:numCache>
            </c:numRef>
          </c:val>
          <c:extLst>
            <c:ext xmlns:c16="http://schemas.microsoft.com/office/drawing/2014/chart" uri="{C3380CC4-5D6E-409C-BE32-E72D297353CC}">
              <c16:uniqueId val="{00000000-CAD5-8F4B-A723-5EC367E55508}"/>
            </c:ext>
          </c:extLst>
        </c:ser>
        <c:ser>
          <c:idx val="1"/>
          <c:order val="1"/>
          <c:tx>
            <c:strRef>
              <c:f>Amazon!$B$164</c:f>
              <c:strCache>
                <c:ptCount val="1"/>
                <c:pt idx="0">
                  <c:v>50G</c:v>
                </c:pt>
              </c:strCache>
            </c:strRef>
          </c:tx>
          <c:spPr>
            <a:solidFill>
              <a:schemeClr val="accent2"/>
            </a:solidFill>
            <a:ln>
              <a:noFill/>
            </a:ln>
            <a:effectLst/>
          </c:spPr>
          <c:invertIfNegative val="0"/>
          <c:cat>
            <c:numRef>
              <c:f>Amazon!$C$162:$I$162</c:f>
              <c:numCache>
                <c:formatCode>General</c:formatCode>
                <c:ptCount val="7"/>
                <c:pt idx="0">
                  <c:v>2021</c:v>
                </c:pt>
                <c:pt idx="1">
                  <c:v>2022</c:v>
                </c:pt>
                <c:pt idx="2">
                  <c:v>2023</c:v>
                </c:pt>
                <c:pt idx="3">
                  <c:v>2024</c:v>
                </c:pt>
                <c:pt idx="4">
                  <c:v>2025</c:v>
                </c:pt>
                <c:pt idx="5">
                  <c:v>2026</c:v>
                </c:pt>
                <c:pt idx="6">
                  <c:v>2027</c:v>
                </c:pt>
              </c:numCache>
            </c:numRef>
          </c:cat>
          <c:val>
            <c:numRef>
              <c:f>Amazon!$C$164:$I$164</c:f>
              <c:numCache>
                <c:formatCode>_(* #,##0_);_(* \(#,##0\);_(* "-"??_);_(@_)</c:formatCode>
                <c:ptCount val="7"/>
              </c:numCache>
            </c:numRef>
          </c:val>
          <c:extLst>
            <c:ext xmlns:c16="http://schemas.microsoft.com/office/drawing/2014/chart" uri="{C3380CC4-5D6E-409C-BE32-E72D297353CC}">
              <c16:uniqueId val="{00000001-CAD5-8F4B-A723-5EC367E55508}"/>
            </c:ext>
          </c:extLst>
        </c:ser>
        <c:ser>
          <c:idx val="2"/>
          <c:order val="2"/>
          <c:tx>
            <c:strRef>
              <c:f>Amazon!$B$165</c:f>
              <c:strCache>
                <c:ptCount val="1"/>
                <c:pt idx="0">
                  <c:v>100G</c:v>
                </c:pt>
              </c:strCache>
            </c:strRef>
          </c:tx>
          <c:spPr>
            <a:solidFill>
              <a:schemeClr val="accent3"/>
            </a:solidFill>
            <a:ln>
              <a:noFill/>
            </a:ln>
            <a:effectLst/>
          </c:spPr>
          <c:invertIfNegative val="0"/>
          <c:cat>
            <c:numRef>
              <c:f>Amazon!$C$162:$I$162</c:f>
              <c:numCache>
                <c:formatCode>General</c:formatCode>
                <c:ptCount val="7"/>
                <c:pt idx="0">
                  <c:v>2021</c:v>
                </c:pt>
                <c:pt idx="1">
                  <c:v>2022</c:v>
                </c:pt>
                <c:pt idx="2">
                  <c:v>2023</c:v>
                </c:pt>
                <c:pt idx="3">
                  <c:v>2024</c:v>
                </c:pt>
                <c:pt idx="4">
                  <c:v>2025</c:v>
                </c:pt>
                <c:pt idx="5">
                  <c:v>2026</c:v>
                </c:pt>
                <c:pt idx="6">
                  <c:v>2027</c:v>
                </c:pt>
              </c:numCache>
            </c:numRef>
          </c:cat>
          <c:val>
            <c:numRef>
              <c:f>Amazon!$C$165:$I$165</c:f>
              <c:numCache>
                <c:formatCode>_(* #,##0_);_(* \(#,##0\);_(* "-"??_);_(@_)</c:formatCode>
                <c:ptCount val="7"/>
              </c:numCache>
            </c:numRef>
          </c:val>
          <c:extLst>
            <c:ext xmlns:c16="http://schemas.microsoft.com/office/drawing/2014/chart" uri="{C3380CC4-5D6E-409C-BE32-E72D297353CC}">
              <c16:uniqueId val="{00000002-CAD5-8F4B-A723-5EC367E55508}"/>
            </c:ext>
          </c:extLst>
        </c:ser>
        <c:ser>
          <c:idx val="3"/>
          <c:order val="3"/>
          <c:tx>
            <c:strRef>
              <c:f>Amazon!$B$166</c:f>
              <c:strCache>
                <c:ptCount val="1"/>
                <c:pt idx="0">
                  <c:v>200G</c:v>
                </c:pt>
              </c:strCache>
            </c:strRef>
          </c:tx>
          <c:spPr>
            <a:solidFill>
              <a:schemeClr val="accent4"/>
            </a:solidFill>
            <a:ln>
              <a:noFill/>
            </a:ln>
            <a:effectLst/>
          </c:spPr>
          <c:invertIfNegative val="0"/>
          <c:cat>
            <c:numRef>
              <c:f>Amazon!$C$162:$I$162</c:f>
              <c:numCache>
                <c:formatCode>General</c:formatCode>
                <c:ptCount val="7"/>
                <c:pt idx="0">
                  <c:v>2021</c:v>
                </c:pt>
                <c:pt idx="1">
                  <c:v>2022</c:v>
                </c:pt>
                <c:pt idx="2">
                  <c:v>2023</c:v>
                </c:pt>
                <c:pt idx="3">
                  <c:v>2024</c:v>
                </c:pt>
                <c:pt idx="4">
                  <c:v>2025</c:v>
                </c:pt>
                <c:pt idx="5">
                  <c:v>2026</c:v>
                </c:pt>
                <c:pt idx="6">
                  <c:v>2027</c:v>
                </c:pt>
              </c:numCache>
            </c:numRef>
          </c:cat>
          <c:val>
            <c:numRef>
              <c:f>Amazon!$C$166:$I$166</c:f>
              <c:numCache>
                <c:formatCode>_(* #,##0_);_(* \(#,##0\);_(* "-"??_);_(@_)</c:formatCode>
                <c:ptCount val="7"/>
              </c:numCache>
            </c:numRef>
          </c:val>
          <c:extLst>
            <c:ext xmlns:c16="http://schemas.microsoft.com/office/drawing/2014/chart" uri="{C3380CC4-5D6E-409C-BE32-E72D297353CC}">
              <c16:uniqueId val="{00000003-CAD5-8F4B-A723-5EC367E55508}"/>
            </c:ext>
          </c:extLst>
        </c:ser>
        <c:dLbls>
          <c:showLegendKey val="0"/>
          <c:showVal val="0"/>
          <c:showCatName val="0"/>
          <c:showSerName val="0"/>
          <c:showPercent val="0"/>
          <c:showBubbleSize val="0"/>
        </c:dLbls>
        <c:gapWidth val="150"/>
        <c:overlap val="100"/>
        <c:axId val="101350016"/>
        <c:axId val="101355904"/>
      </c:barChart>
      <c:catAx>
        <c:axId val="10135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1355904"/>
        <c:crosses val="autoZero"/>
        <c:auto val="1"/>
        <c:lblAlgn val="ctr"/>
        <c:lblOffset val="100"/>
        <c:noMultiLvlLbl val="0"/>
      </c:catAx>
      <c:valAx>
        <c:axId val="101355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sz="1050" b="1"/>
                  <a:t>SerDes Lanes (units)</a:t>
                </a:r>
              </a:p>
            </c:rich>
          </c:tx>
          <c:layout>
            <c:manualLayout>
              <c:xMode val="edge"/>
              <c:yMode val="edge"/>
              <c:x val="1.9302896629652972E-2"/>
              <c:y val="0.27698375312591877"/>
            </c:manualLayout>
          </c:layout>
          <c:overlay val="0"/>
          <c:spPr>
            <a:noFill/>
            <a:ln>
              <a:noFill/>
            </a:ln>
            <a:effectLst/>
          </c:sp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1350016"/>
        <c:crosses val="autoZero"/>
        <c:crossBetween val="between"/>
      </c:valAx>
      <c:spPr>
        <a:noFill/>
        <a:ln>
          <a:noFill/>
        </a:ln>
        <a:effectLst/>
      </c:spPr>
    </c:plotArea>
    <c:legend>
      <c:legendPos val="b"/>
      <c:layout>
        <c:manualLayout>
          <c:xMode val="edge"/>
          <c:yMode val="edge"/>
          <c:x val="0.26100043744531931"/>
          <c:y val="7.9281860600758203E-2"/>
          <c:w val="0.3595538057742782"/>
          <c:h val="7.812554680664918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Summary!$B$34</c:f>
              <c:strCache>
                <c:ptCount val="1"/>
                <c:pt idx="0">
                  <c:v>12.8T</c:v>
                </c:pt>
              </c:strCache>
            </c:strRef>
          </c:tx>
          <c:cat>
            <c:numRef>
              <c:f>Summary!$C$23:$I$23</c:f>
              <c:numCache>
                <c:formatCode>General</c:formatCode>
                <c:ptCount val="7"/>
                <c:pt idx="0">
                  <c:v>2021</c:v>
                </c:pt>
                <c:pt idx="1">
                  <c:v>2022</c:v>
                </c:pt>
                <c:pt idx="2">
                  <c:v>2023</c:v>
                </c:pt>
                <c:pt idx="3">
                  <c:v>2024</c:v>
                </c:pt>
                <c:pt idx="4">
                  <c:v>2025</c:v>
                </c:pt>
                <c:pt idx="5">
                  <c:v>2026</c:v>
                </c:pt>
                <c:pt idx="6">
                  <c:v>2027</c:v>
                </c:pt>
              </c:numCache>
            </c:numRef>
          </c:cat>
          <c:val>
            <c:numRef>
              <c:f>Summary!$C$34:$I$34</c:f>
              <c:numCache>
                <c:formatCode>_("$"* #,##0_);_("$"* \(#,##0\);_("$"* "-"??_);_(@_)</c:formatCode>
                <c:ptCount val="7"/>
                <c:pt idx="0">
                  <c:v>214.86239764534432</c:v>
                </c:pt>
              </c:numCache>
            </c:numRef>
          </c:val>
          <c:smooth val="0"/>
          <c:extLst>
            <c:ext xmlns:c16="http://schemas.microsoft.com/office/drawing/2014/chart" uri="{C3380CC4-5D6E-409C-BE32-E72D297353CC}">
              <c16:uniqueId val="{00000000-8A1D-1E4C-8885-E6D13C217574}"/>
            </c:ext>
          </c:extLst>
        </c:ser>
        <c:ser>
          <c:idx val="1"/>
          <c:order val="1"/>
          <c:tx>
            <c:strRef>
              <c:f>Summary!$B$35</c:f>
              <c:strCache>
                <c:ptCount val="1"/>
                <c:pt idx="0">
                  <c:v>25.6T</c:v>
                </c:pt>
              </c:strCache>
            </c:strRef>
          </c:tx>
          <c:cat>
            <c:numRef>
              <c:f>Summary!$C$23:$I$23</c:f>
              <c:numCache>
                <c:formatCode>General</c:formatCode>
                <c:ptCount val="7"/>
                <c:pt idx="0">
                  <c:v>2021</c:v>
                </c:pt>
                <c:pt idx="1">
                  <c:v>2022</c:v>
                </c:pt>
                <c:pt idx="2">
                  <c:v>2023</c:v>
                </c:pt>
                <c:pt idx="3">
                  <c:v>2024</c:v>
                </c:pt>
                <c:pt idx="4">
                  <c:v>2025</c:v>
                </c:pt>
                <c:pt idx="5">
                  <c:v>2026</c:v>
                </c:pt>
                <c:pt idx="6">
                  <c:v>2027</c:v>
                </c:pt>
              </c:numCache>
            </c:numRef>
          </c:cat>
          <c:val>
            <c:numRef>
              <c:f>Summary!$C$35:$I$35</c:f>
              <c:numCache>
                <c:formatCode>_("$"* #,##0_);_("$"* \(#,##0\);_("$"* "-"??_);_(@_)</c:formatCode>
                <c:ptCount val="7"/>
                <c:pt idx="0">
                  <c:v>53.343418681590187</c:v>
                </c:pt>
              </c:numCache>
            </c:numRef>
          </c:val>
          <c:smooth val="0"/>
          <c:extLst>
            <c:ext xmlns:c16="http://schemas.microsoft.com/office/drawing/2014/chart" uri="{C3380CC4-5D6E-409C-BE32-E72D297353CC}">
              <c16:uniqueId val="{00000001-8A1D-1E4C-8885-E6D13C217574}"/>
            </c:ext>
          </c:extLst>
        </c:ser>
        <c:ser>
          <c:idx val="2"/>
          <c:order val="2"/>
          <c:tx>
            <c:strRef>
              <c:f>Summary!$B$36</c:f>
              <c:strCache>
                <c:ptCount val="1"/>
                <c:pt idx="0">
                  <c:v>51.2T</c:v>
                </c:pt>
              </c:strCache>
            </c:strRef>
          </c:tx>
          <c:cat>
            <c:numRef>
              <c:f>Summary!$C$23:$I$23</c:f>
              <c:numCache>
                <c:formatCode>General</c:formatCode>
                <c:ptCount val="7"/>
                <c:pt idx="0">
                  <c:v>2021</c:v>
                </c:pt>
                <c:pt idx="1">
                  <c:v>2022</c:v>
                </c:pt>
                <c:pt idx="2">
                  <c:v>2023</c:v>
                </c:pt>
                <c:pt idx="3">
                  <c:v>2024</c:v>
                </c:pt>
                <c:pt idx="4">
                  <c:v>2025</c:v>
                </c:pt>
                <c:pt idx="5">
                  <c:v>2026</c:v>
                </c:pt>
                <c:pt idx="6">
                  <c:v>2027</c:v>
                </c:pt>
              </c:numCache>
            </c:numRef>
          </c:cat>
          <c:val>
            <c:numRef>
              <c:f>Summary!$C$36:$I$36</c:f>
              <c:numCache>
                <c:formatCode>_("$"* #,##0_);_("$"* \(#,##0\);_("$"* "-"??_);_(@_)</c:formatCode>
                <c:ptCount val="7"/>
                <c:pt idx="0">
                  <c:v>0</c:v>
                </c:pt>
              </c:numCache>
            </c:numRef>
          </c:val>
          <c:smooth val="0"/>
          <c:extLst>
            <c:ext xmlns:c16="http://schemas.microsoft.com/office/drawing/2014/chart" uri="{C3380CC4-5D6E-409C-BE32-E72D297353CC}">
              <c16:uniqueId val="{00000002-8A1D-1E4C-8885-E6D13C217574}"/>
            </c:ext>
          </c:extLst>
        </c:ser>
        <c:dLbls>
          <c:showLegendKey val="0"/>
          <c:showVal val="0"/>
          <c:showCatName val="0"/>
          <c:showSerName val="0"/>
          <c:showPercent val="0"/>
          <c:showBubbleSize val="0"/>
        </c:dLbls>
        <c:marker val="1"/>
        <c:smooth val="0"/>
        <c:axId val="113851392"/>
        <c:axId val="113861376"/>
      </c:lineChart>
      <c:catAx>
        <c:axId val="113851392"/>
        <c:scaling>
          <c:orientation val="minMax"/>
        </c:scaling>
        <c:delete val="0"/>
        <c:axPos val="b"/>
        <c:numFmt formatCode="General" sourceLinked="1"/>
        <c:majorTickMark val="out"/>
        <c:minorTickMark val="none"/>
        <c:tickLblPos val="nextTo"/>
        <c:crossAx val="113861376"/>
        <c:crosses val="autoZero"/>
        <c:auto val="1"/>
        <c:lblAlgn val="ctr"/>
        <c:lblOffset val="100"/>
        <c:noMultiLvlLbl val="0"/>
      </c:catAx>
      <c:valAx>
        <c:axId val="113861376"/>
        <c:scaling>
          <c:orientation val="minMax"/>
        </c:scaling>
        <c:delete val="0"/>
        <c:axPos val="l"/>
        <c:majorGridlines/>
        <c:title>
          <c:tx>
            <c:rich>
              <a:bodyPr/>
              <a:lstStyle/>
              <a:p>
                <a:pPr>
                  <a:defRPr/>
                </a:pPr>
                <a:r>
                  <a:rPr lang="en-US"/>
                  <a:t>Revenues ($M)</a:t>
                </a:r>
              </a:p>
            </c:rich>
          </c:tx>
          <c:overlay val="0"/>
        </c:title>
        <c:numFmt formatCode="_(&quot;$&quot;* #,##0_);_(&quot;$&quot;* \(#,##0\);_(&quot;$&quot;* &quot;-&quot;??_);_(@_)" sourceLinked="1"/>
        <c:majorTickMark val="out"/>
        <c:minorTickMark val="none"/>
        <c:tickLblPos val="nextTo"/>
        <c:crossAx val="1138513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cat>
            <c:numRef>
              <c:f>Meta!$C$44:$I$44</c:f>
              <c:numCache>
                <c:formatCode>General</c:formatCode>
                <c:ptCount val="7"/>
                <c:pt idx="0">
                  <c:v>2021</c:v>
                </c:pt>
                <c:pt idx="1">
                  <c:v>2022</c:v>
                </c:pt>
                <c:pt idx="2">
                  <c:v>2023</c:v>
                </c:pt>
                <c:pt idx="3">
                  <c:v>2024</c:v>
                </c:pt>
                <c:pt idx="4">
                  <c:v>2025</c:v>
                </c:pt>
                <c:pt idx="5">
                  <c:v>2026</c:v>
                </c:pt>
                <c:pt idx="6">
                  <c:v>2027</c:v>
                </c:pt>
              </c:numCache>
            </c:numRef>
          </c:cat>
          <c:val>
            <c:numRef>
              <c:f>Meta!$C$47:$I$47</c:f>
              <c:numCache>
                <c:formatCode>0%</c:formatCode>
                <c:ptCount val="7"/>
              </c:numCache>
            </c:numRef>
          </c:val>
          <c:smooth val="0"/>
          <c:extLst>
            <c:ext xmlns:c16="http://schemas.microsoft.com/office/drawing/2014/chart" uri="{C3380CC4-5D6E-409C-BE32-E72D297353CC}">
              <c16:uniqueId val="{00000000-9D8A-4C4B-ACA9-2D72E87FE6BD}"/>
            </c:ext>
          </c:extLst>
        </c:ser>
        <c:dLbls>
          <c:showLegendKey val="0"/>
          <c:showVal val="0"/>
          <c:showCatName val="0"/>
          <c:showSerName val="0"/>
          <c:showPercent val="0"/>
          <c:showBubbleSize val="0"/>
        </c:dLbls>
        <c:marker val="1"/>
        <c:smooth val="0"/>
        <c:axId val="115481984"/>
        <c:axId val="115532928"/>
      </c:lineChart>
      <c:catAx>
        <c:axId val="115481984"/>
        <c:scaling>
          <c:orientation val="minMax"/>
        </c:scaling>
        <c:delete val="0"/>
        <c:axPos val="b"/>
        <c:numFmt formatCode="General" sourceLinked="1"/>
        <c:majorTickMark val="out"/>
        <c:minorTickMark val="none"/>
        <c:tickLblPos val="nextTo"/>
        <c:crossAx val="115532928"/>
        <c:crosses val="autoZero"/>
        <c:auto val="1"/>
        <c:lblAlgn val="ctr"/>
        <c:lblOffset val="100"/>
        <c:noMultiLvlLbl val="0"/>
      </c:catAx>
      <c:valAx>
        <c:axId val="115532928"/>
        <c:scaling>
          <c:orientation val="minMax"/>
        </c:scaling>
        <c:delete val="0"/>
        <c:axPos val="l"/>
        <c:majorGridlines/>
        <c:title>
          <c:tx>
            <c:rich>
              <a:bodyPr/>
              <a:lstStyle/>
              <a:p>
                <a:pPr>
                  <a:defRPr b="0"/>
                </a:pPr>
                <a:r>
                  <a:rPr lang="en-US" b="0"/>
                  <a:t>Bandwidth Growth Rate</a:t>
                </a:r>
              </a:p>
            </c:rich>
          </c:tx>
          <c:overlay val="0"/>
        </c:title>
        <c:numFmt formatCode="0%" sourceLinked="0"/>
        <c:majorTickMark val="out"/>
        <c:minorTickMark val="none"/>
        <c:tickLblPos val="nextTo"/>
        <c:crossAx val="115481984"/>
        <c:crosses val="autoZero"/>
        <c:crossBetween val="between"/>
        <c:majorUnit val="0.2"/>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29765914433793"/>
          <c:y val="5.0925925925925923E-2"/>
          <c:w val="0.77352091957638081"/>
          <c:h val="0.8416746864975212"/>
        </c:manualLayout>
      </c:layout>
      <c:lineChart>
        <c:grouping val="standard"/>
        <c:varyColors val="0"/>
        <c:ser>
          <c:idx val="0"/>
          <c:order val="0"/>
          <c:tx>
            <c:strRef>
              <c:f>Meta!$B$26</c:f>
              <c:strCache>
                <c:ptCount val="1"/>
                <c:pt idx="0">
                  <c:v>200G FR4_2 km_QSFP56</c:v>
                </c:pt>
              </c:strCache>
            </c:strRef>
          </c:tx>
          <c:spPr>
            <a:ln w="28575" cap="rnd">
              <a:solidFill>
                <a:schemeClr val="accent1"/>
              </a:solidFill>
              <a:round/>
            </a:ln>
            <a:effectLst/>
          </c:spPr>
          <c:marker>
            <c:symbol val="none"/>
          </c:marker>
          <c:cat>
            <c:numRef>
              <c:f>Meta!$C$44:$I$44</c:f>
              <c:numCache>
                <c:formatCode>General</c:formatCode>
                <c:ptCount val="7"/>
                <c:pt idx="0">
                  <c:v>2021</c:v>
                </c:pt>
                <c:pt idx="1">
                  <c:v>2022</c:v>
                </c:pt>
                <c:pt idx="2">
                  <c:v>2023</c:v>
                </c:pt>
                <c:pt idx="3">
                  <c:v>2024</c:v>
                </c:pt>
                <c:pt idx="4">
                  <c:v>2025</c:v>
                </c:pt>
                <c:pt idx="5">
                  <c:v>2026</c:v>
                </c:pt>
                <c:pt idx="6">
                  <c:v>2027</c:v>
                </c:pt>
              </c:numCache>
            </c:numRef>
          </c:cat>
          <c:val>
            <c:numRef>
              <c:f>Meta!$C$26:$I$26</c:f>
              <c:numCache>
                <c:formatCode>_(* #,##0_);_(* \(#,##0\);_(* "-"??_);_(@_)</c:formatCode>
                <c:ptCount val="7"/>
              </c:numCache>
            </c:numRef>
          </c:val>
          <c:smooth val="0"/>
          <c:extLst>
            <c:ext xmlns:c16="http://schemas.microsoft.com/office/drawing/2014/chart" uri="{C3380CC4-5D6E-409C-BE32-E72D297353CC}">
              <c16:uniqueId val="{00000000-6B45-7F44-9413-37D14E4D2DC4}"/>
            </c:ext>
          </c:extLst>
        </c:ser>
        <c:ser>
          <c:idx val="1"/>
          <c:order val="1"/>
          <c:tx>
            <c:strRef>
              <c:f>Meta!$B$31</c:f>
              <c:strCache>
                <c:ptCount val="1"/>
                <c:pt idx="0">
                  <c:v>400G FR4_2 km_OSFP, QSFP-DD, QSFP112</c:v>
                </c:pt>
              </c:strCache>
            </c:strRef>
          </c:tx>
          <c:spPr>
            <a:ln w="28575" cap="rnd">
              <a:solidFill>
                <a:schemeClr val="accent2"/>
              </a:solidFill>
              <a:round/>
            </a:ln>
            <a:effectLst/>
          </c:spPr>
          <c:marker>
            <c:symbol val="none"/>
          </c:marker>
          <c:val>
            <c:numRef>
              <c:f>Meta!$C$31:$I$31</c:f>
              <c:numCache>
                <c:formatCode>_(* #,##0_);_(* \(#,##0\);_(* "-"??_);_(@_)</c:formatCode>
                <c:ptCount val="7"/>
              </c:numCache>
            </c:numRef>
          </c:val>
          <c:smooth val="0"/>
          <c:extLst>
            <c:ext xmlns:c16="http://schemas.microsoft.com/office/drawing/2014/chart" uri="{C3380CC4-5D6E-409C-BE32-E72D297353CC}">
              <c16:uniqueId val="{00000002-6B45-7F44-9413-37D14E4D2DC4}"/>
            </c:ext>
          </c:extLst>
        </c:ser>
        <c:ser>
          <c:idx val="2"/>
          <c:order val="2"/>
          <c:tx>
            <c:strRef>
              <c:f>Meta!$B$35</c:f>
              <c:strCache>
                <c:ptCount val="1"/>
                <c:pt idx="0">
                  <c:v>2x(400G FR4)_2 km_OSFP, QSFP-DD800</c:v>
                </c:pt>
              </c:strCache>
            </c:strRef>
          </c:tx>
          <c:spPr>
            <a:ln w="28575" cap="rnd">
              <a:solidFill>
                <a:schemeClr val="accent3"/>
              </a:solidFill>
              <a:round/>
            </a:ln>
            <a:effectLst/>
          </c:spPr>
          <c:marker>
            <c:symbol val="none"/>
          </c:marker>
          <c:val>
            <c:numRef>
              <c:f>Meta!$C$35:$I$35</c:f>
              <c:numCache>
                <c:formatCode>_(* #,##0_);_(* \(#,##0\);_(* "-"??_);_(@_)</c:formatCode>
                <c:ptCount val="7"/>
              </c:numCache>
            </c:numRef>
          </c:val>
          <c:smooth val="0"/>
          <c:extLst>
            <c:ext xmlns:c16="http://schemas.microsoft.com/office/drawing/2014/chart" uri="{C3380CC4-5D6E-409C-BE32-E72D297353CC}">
              <c16:uniqueId val="{00000003-6B45-7F44-9413-37D14E4D2DC4}"/>
            </c:ext>
          </c:extLst>
        </c:ser>
        <c:dLbls>
          <c:showLegendKey val="0"/>
          <c:showVal val="0"/>
          <c:showCatName val="0"/>
          <c:showSerName val="0"/>
          <c:showPercent val="0"/>
          <c:showBubbleSize val="0"/>
        </c:dLbls>
        <c:smooth val="0"/>
        <c:axId val="115560448"/>
        <c:axId val="115561984"/>
      </c:lineChart>
      <c:catAx>
        <c:axId val="11556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561984"/>
        <c:crosses val="autoZero"/>
        <c:auto val="1"/>
        <c:lblAlgn val="ctr"/>
        <c:lblOffset val="100"/>
        <c:noMultiLvlLbl val="0"/>
      </c:catAx>
      <c:valAx>
        <c:axId val="115561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Transceivers (Units)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560448"/>
        <c:crosses val="autoZero"/>
        <c:crossBetween val="between"/>
      </c:valAx>
      <c:spPr>
        <a:noFill/>
        <a:ln>
          <a:noFill/>
        </a:ln>
        <a:effectLst/>
      </c:spPr>
    </c:plotArea>
    <c:legend>
      <c:legendPos val="r"/>
      <c:layout>
        <c:manualLayout>
          <c:xMode val="edge"/>
          <c:yMode val="edge"/>
          <c:x val="0.64464844165122248"/>
          <c:y val="3.3989176714835319E-2"/>
          <c:w val="0.32689237814235222"/>
          <c:h val="0.3763902584896458"/>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37126691901082"/>
          <c:y val="4.8731362521221865E-2"/>
          <c:w val="0.82138228826427262"/>
          <c:h val="0.85791092799932467"/>
        </c:manualLayout>
      </c:layout>
      <c:barChart>
        <c:barDir val="col"/>
        <c:grouping val="clustered"/>
        <c:varyColors val="0"/>
        <c:ser>
          <c:idx val="0"/>
          <c:order val="0"/>
          <c:tx>
            <c:strRef>
              <c:f>Meta!$B$124</c:f>
              <c:strCache>
                <c:ptCount val="1"/>
                <c:pt idx="0">
                  <c:v>12.8T</c:v>
                </c:pt>
              </c:strCache>
            </c:strRef>
          </c:tx>
          <c:spPr>
            <a:solidFill>
              <a:schemeClr val="accent1"/>
            </a:solidFill>
            <a:ln>
              <a:noFill/>
            </a:ln>
            <a:effectLst/>
          </c:spPr>
          <c:invertIfNegative val="0"/>
          <c:cat>
            <c:numRef>
              <c:f>Meta!$C$123:$I$123</c:f>
              <c:numCache>
                <c:formatCode>General</c:formatCode>
                <c:ptCount val="7"/>
                <c:pt idx="0">
                  <c:v>2021</c:v>
                </c:pt>
                <c:pt idx="1">
                  <c:v>2022</c:v>
                </c:pt>
                <c:pt idx="2">
                  <c:v>2023</c:v>
                </c:pt>
                <c:pt idx="3">
                  <c:v>2024</c:v>
                </c:pt>
                <c:pt idx="4">
                  <c:v>2025</c:v>
                </c:pt>
                <c:pt idx="5">
                  <c:v>2026</c:v>
                </c:pt>
                <c:pt idx="6">
                  <c:v>2027</c:v>
                </c:pt>
              </c:numCache>
            </c:numRef>
          </c:cat>
          <c:val>
            <c:numRef>
              <c:f>Meta!$C$124:$I$124</c:f>
              <c:numCache>
                <c:formatCode>_(* #,##0_);_(* \(#,##0\);_(* "-"??_);_(@_)</c:formatCode>
                <c:ptCount val="7"/>
              </c:numCache>
            </c:numRef>
          </c:val>
          <c:extLst>
            <c:ext xmlns:c16="http://schemas.microsoft.com/office/drawing/2014/chart" uri="{C3380CC4-5D6E-409C-BE32-E72D297353CC}">
              <c16:uniqueId val="{00000000-7DE1-D04D-AD56-4072782DC8C6}"/>
            </c:ext>
          </c:extLst>
        </c:ser>
        <c:ser>
          <c:idx val="1"/>
          <c:order val="1"/>
          <c:tx>
            <c:strRef>
              <c:f>Meta!$B$125</c:f>
              <c:strCache>
                <c:ptCount val="1"/>
                <c:pt idx="0">
                  <c:v>25.6T</c:v>
                </c:pt>
              </c:strCache>
            </c:strRef>
          </c:tx>
          <c:spPr>
            <a:solidFill>
              <a:schemeClr val="accent2"/>
            </a:solidFill>
            <a:ln>
              <a:noFill/>
            </a:ln>
            <a:effectLst/>
          </c:spPr>
          <c:invertIfNegative val="0"/>
          <c:cat>
            <c:numRef>
              <c:f>Meta!$C$123:$I$123</c:f>
              <c:numCache>
                <c:formatCode>General</c:formatCode>
                <c:ptCount val="7"/>
                <c:pt idx="0">
                  <c:v>2021</c:v>
                </c:pt>
                <c:pt idx="1">
                  <c:v>2022</c:v>
                </c:pt>
                <c:pt idx="2">
                  <c:v>2023</c:v>
                </c:pt>
                <c:pt idx="3">
                  <c:v>2024</c:v>
                </c:pt>
                <c:pt idx="4">
                  <c:v>2025</c:v>
                </c:pt>
                <c:pt idx="5">
                  <c:v>2026</c:v>
                </c:pt>
                <c:pt idx="6">
                  <c:v>2027</c:v>
                </c:pt>
              </c:numCache>
            </c:numRef>
          </c:cat>
          <c:val>
            <c:numRef>
              <c:f>Meta!$C$125:$I$125</c:f>
              <c:numCache>
                <c:formatCode>_(* #,##0_);_(* \(#,##0\);_(* "-"??_);_(@_)</c:formatCode>
                <c:ptCount val="7"/>
              </c:numCache>
            </c:numRef>
          </c:val>
          <c:extLst>
            <c:ext xmlns:c16="http://schemas.microsoft.com/office/drawing/2014/chart" uri="{C3380CC4-5D6E-409C-BE32-E72D297353CC}">
              <c16:uniqueId val="{00000001-7DE1-D04D-AD56-4072782DC8C6}"/>
            </c:ext>
          </c:extLst>
        </c:ser>
        <c:ser>
          <c:idx val="2"/>
          <c:order val="2"/>
          <c:tx>
            <c:strRef>
              <c:f>Meta!$B$126</c:f>
              <c:strCache>
                <c:ptCount val="1"/>
                <c:pt idx="0">
                  <c:v>51.2T</c:v>
                </c:pt>
              </c:strCache>
            </c:strRef>
          </c:tx>
          <c:spPr>
            <a:solidFill>
              <a:schemeClr val="accent3"/>
            </a:solidFill>
            <a:ln>
              <a:noFill/>
            </a:ln>
            <a:effectLst/>
          </c:spPr>
          <c:invertIfNegative val="0"/>
          <c:cat>
            <c:numRef>
              <c:f>Meta!$C$123:$I$123</c:f>
              <c:numCache>
                <c:formatCode>General</c:formatCode>
                <c:ptCount val="7"/>
                <c:pt idx="0">
                  <c:v>2021</c:v>
                </c:pt>
                <c:pt idx="1">
                  <c:v>2022</c:v>
                </c:pt>
                <c:pt idx="2">
                  <c:v>2023</c:v>
                </c:pt>
                <c:pt idx="3">
                  <c:v>2024</c:v>
                </c:pt>
                <c:pt idx="4">
                  <c:v>2025</c:v>
                </c:pt>
                <c:pt idx="5">
                  <c:v>2026</c:v>
                </c:pt>
                <c:pt idx="6">
                  <c:v>2027</c:v>
                </c:pt>
              </c:numCache>
            </c:numRef>
          </c:cat>
          <c:val>
            <c:numRef>
              <c:f>Meta!$C$126:$I$126</c:f>
              <c:numCache>
                <c:formatCode>_(* #,##0_);_(* \(#,##0\);_(* "-"??_);_(@_)</c:formatCode>
                <c:ptCount val="7"/>
              </c:numCache>
            </c:numRef>
          </c:val>
          <c:extLst>
            <c:ext xmlns:c16="http://schemas.microsoft.com/office/drawing/2014/chart" uri="{C3380CC4-5D6E-409C-BE32-E72D297353CC}">
              <c16:uniqueId val="{00000002-7DE1-D04D-AD56-4072782DC8C6}"/>
            </c:ext>
          </c:extLst>
        </c:ser>
        <c:dLbls>
          <c:showLegendKey val="0"/>
          <c:showVal val="0"/>
          <c:showCatName val="0"/>
          <c:showSerName val="0"/>
          <c:showPercent val="0"/>
          <c:showBubbleSize val="0"/>
        </c:dLbls>
        <c:gapWidth val="219"/>
        <c:overlap val="-27"/>
        <c:axId val="115602176"/>
        <c:axId val="115603712"/>
      </c:barChart>
      <c:catAx>
        <c:axId val="11560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03712"/>
        <c:crosses val="autoZero"/>
        <c:auto val="1"/>
        <c:lblAlgn val="ctr"/>
        <c:lblOffset val="100"/>
        <c:noMultiLvlLbl val="0"/>
      </c:catAx>
      <c:valAx>
        <c:axId val="115603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Switch Shipments (Units)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02176"/>
        <c:crosses val="autoZero"/>
        <c:crossBetween val="between"/>
      </c:valAx>
      <c:spPr>
        <a:noFill/>
        <a:ln>
          <a:noFill/>
        </a:ln>
        <a:effectLst/>
      </c:spPr>
    </c:plotArea>
    <c:legend>
      <c:legendPos val="b"/>
      <c:layout>
        <c:manualLayout>
          <c:xMode val="edge"/>
          <c:yMode val="edge"/>
          <c:x val="0.16863891957356006"/>
          <c:y val="8.0383249230320197E-2"/>
          <c:w val="0.11537797664679636"/>
          <c:h val="0.43135178928180151"/>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15974400048131"/>
          <c:y val="4.3912175648702596E-2"/>
          <c:w val="0.80774721927667348"/>
          <c:h val="0.86797051566159023"/>
        </c:manualLayout>
      </c:layout>
      <c:barChart>
        <c:barDir val="col"/>
        <c:grouping val="stacked"/>
        <c:varyColors val="0"/>
        <c:ser>
          <c:idx val="0"/>
          <c:order val="0"/>
          <c:tx>
            <c:strRef>
              <c:f>Summary!$B$67</c:f>
              <c:strCache>
                <c:ptCount val="1"/>
                <c:pt idx="0">
                  <c:v>25G</c:v>
                </c:pt>
              </c:strCache>
            </c:strRef>
          </c:tx>
          <c:spPr>
            <a:solidFill>
              <a:schemeClr val="accent1"/>
            </a:solidFill>
            <a:ln>
              <a:noFill/>
            </a:ln>
            <a:effectLst/>
          </c:spPr>
          <c:invertIfNegative val="0"/>
          <c:cat>
            <c:numRef>
              <c:f>Meta!$C$159:$I$159</c:f>
              <c:numCache>
                <c:formatCode>General</c:formatCode>
                <c:ptCount val="7"/>
                <c:pt idx="0">
                  <c:v>2021</c:v>
                </c:pt>
                <c:pt idx="1">
                  <c:v>2022</c:v>
                </c:pt>
                <c:pt idx="2">
                  <c:v>2023</c:v>
                </c:pt>
                <c:pt idx="3">
                  <c:v>2024</c:v>
                </c:pt>
                <c:pt idx="4">
                  <c:v>2025</c:v>
                </c:pt>
                <c:pt idx="5">
                  <c:v>2026</c:v>
                </c:pt>
                <c:pt idx="6">
                  <c:v>2027</c:v>
                </c:pt>
              </c:numCache>
            </c:numRef>
          </c:cat>
          <c:val>
            <c:numRef>
              <c:f>Meta!$C$160:$I$160</c:f>
              <c:numCache>
                <c:formatCode>_(* #,##0_);_(* \(#,##0\);_(* "-"??_);_(@_)</c:formatCode>
                <c:ptCount val="7"/>
              </c:numCache>
            </c:numRef>
          </c:val>
          <c:extLst>
            <c:ext xmlns:c16="http://schemas.microsoft.com/office/drawing/2014/chart" uri="{C3380CC4-5D6E-409C-BE32-E72D297353CC}">
              <c16:uniqueId val="{00000000-D413-4D4A-96C5-268F98CFED6F}"/>
            </c:ext>
          </c:extLst>
        </c:ser>
        <c:ser>
          <c:idx val="1"/>
          <c:order val="1"/>
          <c:tx>
            <c:strRef>
              <c:f>Meta!$B$161</c:f>
              <c:strCache>
                <c:ptCount val="1"/>
                <c:pt idx="0">
                  <c:v>50G</c:v>
                </c:pt>
              </c:strCache>
            </c:strRef>
          </c:tx>
          <c:spPr>
            <a:solidFill>
              <a:schemeClr val="accent2"/>
            </a:solidFill>
            <a:ln>
              <a:noFill/>
            </a:ln>
            <a:effectLst/>
          </c:spPr>
          <c:invertIfNegative val="0"/>
          <c:cat>
            <c:numRef>
              <c:f>Meta!$C$159:$I$159</c:f>
              <c:numCache>
                <c:formatCode>General</c:formatCode>
                <c:ptCount val="7"/>
                <c:pt idx="0">
                  <c:v>2021</c:v>
                </c:pt>
                <c:pt idx="1">
                  <c:v>2022</c:v>
                </c:pt>
                <c:pt idx="2">
                  <c:v>2023</c:v>
                </c:pt>
                <c:pt idx="3">
                  <c:v>2024</c:v>
                </c:pt>
                <c:pt idx="4">
                  <c:v>2025</c:v>
                </c:pt>
                <c:pt idx="5">
                  <c:v>2026</c:v>
                </c:pt>
                <c:pt idx="6">
                  <c:v>2027</c:v>
                </c:pt>
              </c:numCache>
            </c:numRef>
          </c:cat>
          <c:val>
            <c:numRef>
              <c:f>Meta!$C$161:$I$161</c:f>
              <c:numCache>
                <c:formatCode>_(* #,##0_);_(* \(#,##0\);_(* "-"??_);_(@_)</c:formatCode>
                <c:ptCount val="7"/>
              </c:numCache>
            </c:numRef>
          </c:val>
          <c:extLst>
            <c:ext xmlns:c16="http://schemas.microsoft.com/office/drawing/2014/chart" uri="{C3380CC4-5D6E-409C-BE32-E72D297353CC}">
              <c16:uniqueId val="{00000005-D413-4D4A-96C5-268F98CFED6F}"/>
            </c:ext>
          </c:extLst>
        </c:ser>
        <c:ser>
          <c:idx val="2"/>
          <c:order val="2"/>
          <c:tx>
            <c:strRef>
              <c:f>Meta!$B$162</c:f>
              <c:strCache>
                <c:ptCount val="1"/>
                <c:pt idx="0">
                  <c:v>100G</c:v>
                </c:pt>
              </c:strCache>
            </c:strRef>
          </c:tx>
          <c:spPr>
            <a:solidFill>
              <a:schemeClr val="accent3"/>
            </a:solidFill>
            <a:ln>
              <a:noFill/>
            </a:ln>
            <a:effectLst/>
          </c:spPr>
          <c:invertIfNegative val="0"/>
          <c:cat>
            <c:numRef>
              <c:f>Meta!$C$159:$I$159</c:f>
              <c:numCache>
                <c:formatCode>General</c:formatCode>
                <c:ptCount val="7"/>
                <c:pt idx="0">
                  <c:v>2021</c:v>
                </c:pt>
                <c:pt idx="1">
                  <c:v>2022</c:v>
                </c:pt>
                <c:pt idx="2">
                  <c:v>2023</c:v>
                </c:pt>
                <c:pt idx="3">
                  <c:v>2024</c:v>
                </c:pt>
                <c:pt idx="4">
                  <c:v>2025</c:v>
                </c:pt>
                <c:pt idx="5">
                  <c:v>2026</c:v>
                </c:pt>
                <c:pt idx="6">
                  <c:v>2027</c:v>
                </c:pt>
              </c:numCache>
            </c:numRef>
          </c:cat>
          <c:val>
            <c:numRef>
              <c:f>Meta!$C$162:$I$162</c:f>
              <c:numCache>
                <c:formatCode>_(* #,##0_);_(* \(#,##0\);_(* "-"??_);_(@_)</c:formatCode>
                <c:ptCount val="7"/>
              </c:numCache>
            </c:numRef>
          </c:val>
          <c:extLst>
            <c:ext xmlns:c16="http://schemas.microsoft.com/office/drawing/2014/chart" uri="{C3380CC4-5D6E-409C-BE32-E72D297353CC}">
              <c16:uniqueId val="{00000006-D413-4D4A-96C5-268F98CFED6F}"/>
            </c:ext>
          </c:extLst>
        </c:ser>
        <c:dLbls>
          <c:showLegendKey val="0"/>
          <c:showVal val="0"/>
          <c:showCatName val="0"/>
          <c:showSerName val="0"/>
          <c:showPercent val="0"/>
          <c:showBubbleSize val="0"/>
        </c:dLbls>
        <c:gapWidth val="150"/>
        <c:overlap val="100"/>
        <c:axId val="115648000"/>
        <c:axId val="115649536"/>
      </c:barChart>
      <c:catAx>
        <c:axId val="11564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49536"/>
        <c:crosses val="autoZero"/>
        <c:auto val="1"/>
        <c:lblAlgn val="ctr"/>
        <c:lblOffset val="100"/>
        <c:noMultiLvlLbl val="0"/>
      </c:catAx>
      <c:valAx>
        <c:axId val="115649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SerDes Lanes ( Units)</a:t>
                </a:r>
              </a:p>
            </c:rich>
          </c:tx>
          <c:layout>
            <c:manualLayout>
              <c:xMode val="edge"/>
              <c:yMode val="edge"/>
              <c:x val="1.3106319350943649E-2"/>
              <c:y val="0.2277717704500135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48000"/>
        <c:crosses val="autoZero"/>
        <c:crossBetween val="between"/>
      </c:valAx>
      <c:spPr>
        <a:noFill/>
        <a:ln>
          <a:noFill/>
        </a:ln>
        <a:effectLst/>
      </c:spPr>
    </c:plotArea>
    <c:legend>
      <c:legendPos val="b"/>
      <c:layout>
        <c:manualLayout>
          <c:xMode val="edge"/>
          <c:yMode val="edge"/>
          <c:x val="0.21206461656476319"/>
          <c:y val="0.12225490681589329"/>
          <c:w val="0.24028668336228745"/>
          <c:h val="8.5968735040195449E-2"/>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9402465631394"/>
          <c:y val="4.3912175648702596E-2"/>
          <c:w val="0.85741297438491326"/>
          <c:h val="0.86797051566159023"/>
        </c:manualLayout>
      </c:layout>
      <c:barChart>
        <c:barDir val="col"/>
        <c:grouping val="stacked"/>
        <c:varyColors val="0"/>
        <c:ser>
          <c:idx val="0"/>
          <c:order val="0"/>
          <c:tx>
            <c:strRef>
              <c:f>Summary!$B$67</c:f>
              <c:strCache>
                <c:ptCount val="1"/>
                <c:pt idx="0">
                  <c:v>25G</c:v>
                </c:pt>
              </c:strCache>
            </c:strRef>
          </c:tx>
          <c:spPr>
            <a:solidFill>
              <a:schemeClr val="accent1"/>
            </a:solidFill>
            <a:ln>
              <a:noFill/>
            </a:ln>
            <a:effectLst/>
          </c:spPr>
          <c:invertIfNegative val="0"/>
          <c:cat>
            <c:numRef>
              <c:f>Summary!$C$66:$I$66</c:f>
              <c:numCache>
                <c:formatCode>General</c:formatCode>
                <c:ptCount val="7"/>
                <c:pt idx="0">
                  <c:v>2021</c:v>
                </c:pt>
                <c:pt idx="1">
                  <c:v>2022</c:v>
                </c:pt>
                <c:pt idx="2">
                  <c:v>2023</c:v>
                </c:pt>
                <c:pt idx="3">
                  <c:v>2024</c:v>
                </c:pt>
                <c:pt idx="4">
                  <c:v>2025</c:v>
                </c:pt>
                <c:pt idx="5">
                  <c:v>2026</c:v>
                </c:pt>
                <c:pt idx="6">
                  <c:v>2027</c:v>
                </c:pt>
              </c:numCache>
            </c:numRef>
          </c:cat>
          <c:val>
            <c:numRef>
              <c:f>Summary!$C$67:$I$67</c:f>
              <c:numCache>
                <c:formatCode>0.0</c:formatCode>
                <c:ptCount val="7"/>
                <c:pt idx="0">
                  <c:v>53.494833825870678</c:v>
                </c:pt>
              </c:numCache>
            </c:numRef>
          </c:val>
          <c:extLst>
            <c:ext xmlns:c16="http://schemas.microsoft.com/office/drawing/2014/chart" uri="{C3380CC4-5D6E-409C-BE32-E72D297353CC}">
              <c16:uniqueId val="{00000000-BFCD-834E-A23A-20781C50D59A}"/>
            </c:ext>
          </c:extLst>
        </c:ser>
        <c:ser>
          <c:idx val="1"/>
          <c:order val="1"/>
          <c:tx>
            <c:strRef>
              <c:f>Summary!$B$68</c:f>
              <c:strCache>
                <c:ptCount val="1"/>
                <c:pt idx="0">
                  <c:v>50G</c:v>
                </c:pt>
              </c:strCache>
            </c:strRef>
          </c:tx>
          <c:spPr>
            <a:solidFill>
              <a:schemeClr val="accent2"/>
            </a:solidFill>
            <a:ln>
              <a:noFill/>
            </a:ln>
            <a:effectLst/>
          </c:spPr>
          <c:invertIfNegative val="0"/>
          <c:cat>
            <c:numRef>
              <c:f>Summary!$C$66:$I$66</c:f>
              <c:numCache>
                <c:formatCode>General</c:formatCode>
                <c:ptCount val="7"/>
                <c:pt idx="0">
                  <c:v>2021</c:v>
                </c:pt>
                <c:pt idx="1">
                  <c:v>2022</c:v>
                </c:pt>
                <c:pt idx="2">
                  <c:v>2023</c:v>
                </c:pt>
                <c:pt idx="3">
                  <c:v>2024</c:v>
                </c:pt>
                <c:pt idx="4">
                  <c:v>2025</c:v>
                </c:pt>
                <c:pt idx="5">
                  <c:v>2026</c:v>
                </c:pt>
                <c:pt idx="6">
                  <c:v>2027</c:v>
                </c:pt>
              </c:numCache>
            </c:numRef>
          </c:cat>
          <c:val>
            <c:numRef>
              <c:f>Summary!$C$68:$I$68</c:f>
              <c:numCache>
                <c:formatCode>0.0</c:formatCode>
                <c:ptCount val="7"/>
                <c:pt idx="0">
                  <c:v>46.291529508541309</c:v>
                </c:pt>
              </c:numCache>
            </c:numRef>
          </c:val>
          <c:extLst>
            <c:ext xmlns:c16="http://schemas.microsoft.com/office/drawing/2014/chart" uri="{C3380CC4-5D6E-409C-BE32-E72D297353CC}">
              <c16:uniqueId val="{00000001-BFCD-834E-A23A-20781C50D59A}"/>
            </c:ext>
          </c:extLst>
        </c:ser>
        <c:ser>
          <c:idx val="2"/>
          <c:order val="2"/>
          <c:tx>
            <c:strRef>
              <c:f>Summary!$B$69</c:f>
              <c:strCache>
                <c:ptCount val="1"/>
                <c:pt idx="0">
                  <c:v>100G</c:v>
                </c:pt>
              </c:strCache>
            </c:strRef>
          </c:tx>
          <c:spPr>
            <a:solidFill>
              <a:schemeClr val="accent3"/>
            </a:solidFill>
            <a:ln>
              <a:noFill/>
            </a:ln>
            <a:effectLst/>
          </c:spPr>
          <c:invertIfNegative val="0"/>
          <c:cat>
            <c:numRef>
              <c:f>Summary!$C$66:$I$66</c:f>
              <c:numCache>
                <c:formatCode>General</c:formatCode>
                <c:ptCount val="7"/>
                <c:pt idx="0">
                  <c:v>2021</c:v>
                </c:pt>
                <c:pt idx="1">
                  <c:v>2022</c:v>
                </c:pt>
                <c:pt idx="2">
                  <c:v>2023</c:v>
                </c:pt>
                <c:pt idx="3">
                  <c:v>2024</c:v>
                </c:pt>
                <c:pt idx="4">
                  <c:v>2025</c:v>
                </c:pt>
                <c:pt idx="5">
                  <c:v>2026</c:v>
                </c:pt>
                <c:pt idx="6">
                  <c:v>2027</c:v>
                </c:pt>
              </c:numCache>
            </c:numRef>
          </c:cat>
          <c:val>
            <c:numRef>
              <c:f>Summary!$C$69:$I$69</c:f>
              <c:numCache>
                <c:formatCode>0.0</c:formatCode>
                <c:ptCount val="7"/>
                <c:pt idx="0">
                  <c:v>9.6338624338624348E-2</c:v>
                </c:pt>
              </c:numCache>
            </c:numRef>
          </c:val>
          <c:extLst>
            <c:ext xmlns:c16="http://schemas.microsoft.com/office/drawing/2014/chart" uri="{C3380CC4-5D6E-409C-BE32-E72D297353CC}">
              <c16:uniqueId val="{00000002-BFCD-834E-A23A-20781C50D59A}"/>
            </c:ext>
          </c:extLst>
        </c:ser>
        <c:ser>
          <c:idx val="3"/>
          <c:order val="3"/>
          <c:tx>
            <c:strRef>
              <c:f>Summary!$B$70</c:f>
              <c:strCache>
                <c:ptCount val="1"/>
                <c:pt idx="0">
                  <c:v>200G</c:v>
                </c:pt>
              </c:strCache>
            </c:strRef>
          </c:tx>
          <c:spPr>
            <a:solidFill>
              <a:schemeClr val="accent4"/>
            </a:solidFill>
            <a:ln>
              <a:noFill/>
            </a:ln>
            <a:effectLst/>
          </c:spPr>
          <c:invertIfNegative val="0"/>
          <c:cat>
            <c:numRef>
              <c:f>Summary!$C$66:$I$66</c:f>
              <c:numCache>
                <c:formatCode>General</c:formatCode>
                <c:ptCount val="7"/>
                <c:pt idx="0">
                  <c:v>2021</c:v>
                </c:pt>
                <c:pt idx="1">
                  <c:v>2022</c:v>
                </c:pt>
                <c:pt idx="2">
                  <c:v>2023</c:v>
                </c:pt>
                <c:pt idx="3">
                  <c:v>2024</c:v>
                </c:pt>
                <c:pt idx="4">
                  <c:v>2025</c:v>
                </c:pt>
                <c:pt idx="5">
                  <c:v>2026</c:v>
                </c:pt>
                <c:pt idx="6">
                  <c:v>2027</c:v>
                </c:pt>
              </c:numCache>
            </c:numRef>
          </c:cat>
          <c:val>
            <c:numRef>
              <c:f>Summary!$C$70:$I$70</c:f>
              <c:numCache>
                <c:formatCode>0.0</c:formatCode>
                <c:ptCount val="7"/>
                <c:pt idx="0">
                  <c:v>0</c:v>
                </c:pt>
              </c:numCache>
            </c:numRef>
          </c:val>
          <c:extLst>
            <c:ext xmlns:c16="http://schemas.microsoft.com/office/drawing/2014/chart" uri="{C3380CC4-5D6E-409C-BE32-E72D297353CC}">
              <c16:uniqueId val="{00000003-BFCD-834E-A23A-20781C50D59A}"/>
            </c:ext>
          </c:extLst>
        </c:ser>
        <c:dLbls>
          <c:showLegendKey val="0"/>
          <c:showVal val="0"/>
          <c:showCatName val="0"/>
          <c:showSerName val="0"/>
          <c:showPercent val="0"/>
          <c:showBubbleSize val="0"/>
        </c:dLbls>
        <c:gapWidth val="150"/>
        <c:overlap val="100"/>
        <c:axId val="114174592"/>
        <c:axId val="114180480"/>
      </c:barChart>
      <c:catAx>
        <c:axId val="11417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80480"/>
        <c:crosses val="autoZero"/>
        <c:auto val="1"/>
        <c:lblAlgn val="ctr"/>
        <c:lblOffset val="100"/>
        <c:noMultiLvlLbl val="0"/>
      </c:catAx>
      <c:valAx>
        <c:axId val="114180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SerDes Lanes (Millions of Units)</a:t>
                </a:r>
              </a:p>
            </c:rich>
          </c:tx>
          <c:layout>
            <c:manualLayout>
              <c:xMode val="edge"/>
              <c:yMode val="edge"/>
              <c:x val="2.453491971221718E-2"/>
              <c:y val="0.214334480645009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74592"/>
        <c:crosses val="autoZero"/>
        <c:crossBetween val="between"/>
      </c:valAx>
      <c:spPr>
        <a:noFill/>
        <a:ln>
          <a:noFill/>
        </a:ln>
        <a:effectLst/>
      </c:spPr>
    </c:plotArea>
    <c:legend>
      <c:legendPos val="b"/>
      <c:layout>
        <c:manualLayout>
          <c:xMode val="edge"/>
          <c:yMode val="edge"/>
          <c:x val="0.15284785710511017"/>
          <c:y val="0.12225501752400707"/>
          <c:w val="0.39708472682525425"/>
          <c:h val="0.14321404435224039"/>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1508521261789"/>
          <c:y val="5.0925925925925923E-2"/>
          <c:w val="0.82209084803830923"/>
          <c:h val="0.84225284339457562"/>
        </c:manualLayout>
      </c:layout>
      <c:barChart>
        <c:barDir val="col"/>
        <c:grouping val="stacked"/>
        <c:varyColors val="0"/>
        <c:ser>
          <c:idx val="0"/>
          <c:order val="0"/>
          <c:tx>
            <c:strRef>
              <c:f>Summary!$B$121</c:f>
              <c:strCache>
                <c:ptCount val="1"/>
                <c:pt idx="0">
                  <c:v>All switches without CPO</c:v>
                </c:pt>
              </c:strCache>
            </c:strRef>
          </c:tx>
          <c:spPr>
            <a:solidFill>
              <a:schemeClr val="accent1"/>
            </a:solidFill>
            <a:ln>
              <a:noFill/>
            </a:ln>
            <a:effectLst/>
          </c:spPr>
          <c:invertIfNegative val="0"/>
          <c:cat>
            <c:numRef>
              <c:f>Summary!$C$120:$I$120</c:f>
              <c:numCache>
                <c:formatCode>General</c:formatCode>
                <c:ptCount val="7"/>
                <c:pt idx="0">
                  <c:v>2021</c:v>
                </c:pt>
                <c:pt idx="1">
                  <c:v>2022</c:v>
                </c:pt>
                <c:pt idx="2">
                  <c:v>2023</c:v>
                </c:pt>
                <c:pt idx="3">
                  <c:v>2024</c:v>
                </c:pt>
                <c:pt idx="4">
                  <c:v>2025</c:v>
                </c:pt>
                <c:pt idx="5">
                  <c:v>2026</c:v>
                </c:pt>
                <c:pt idx="6">
                  <c:v>2027</c:v>
                </c:pt>
              </c:numCache>
            </c:numRef>
          </c:cat>
          <c:val>
            <c:numRef>
              <c:f>Summary!$C$121:$I$121</c:f>
              <c:numCache>
                <c:formatCode>_("$"* #,##0_);_("$"* \(#,##0\);_("$"* "-"??_);_(@_)</c:formatCode>
                <c:ptCount val="7"/>
                <c:pt idx="0">
                  <c:v>268.2058163269345</c:v>
                </c:pt>
              </c:numCache>
            </c:numRef>
          </c:val>
          <c:extLst>
            <c:ext xmlns:c16="http://schemas.microsoft.com/office/drawing/2014/chart" uri="{C3380CC4-5D6E-409C-BE32-E72D297353CC}">
              <c16:uniqueId val="{00000000-191A-7D42-B6F7-CCEE97B883FB}"/>
            </c:ext>
          </c:extLst>
        </c:ser>
        <c:ser>
          <c:idx val="1"/>
          <c:order val="1"/>
          <c:tx>
            <c:strRef>
              <c:f>Summary!$B$122</c:f>
              <c:strCache>
                <c:ptCount val="1"/>
                <c:pt idx="0">
                  <c:v>All switches with CPO</c:v>
                </c:pt>
              </c:strCache>
            </c:strRef>
          </c:tx>
          <c:spPr>
            <a:solidFill>
              <a:schemeClr val="accent2"/>
            </a:solidFill>
            <a:ln>
              <a:noFill/>
            </a:ln>
            <a:effectLst/>
          </c:spPr>
          <c:invertIfNegative val="0"/>
          <c:cat>
            <c:numRef>
              <c:f>Summary!$C$120:$I$120</c:f>
              <c:numCache>
                <c:formatCode>General</c:formatCode>
                <c:ptCount val="7"/>
                <c:pt idx="0">
                  <c:v>2021</c:v>
                </c:pt>
                <c:pt idx="1">
                  <c:v>2022</c:v>
                </c:pt>
                <c:pt idx="2">
                  <c:v>2023</c:v>
                </c:pt>
                <c:pt idx="3">
                  <c:v>2024</c:v>
                </c:pt>
                <c:pt idx="4">
                  <c:v>2025</c:v>
                </c:pt>
                <c:pt idx="5">
                  <c:v>2026</c:v>
                </c:pt>
                <c:pt idx="6">
                  <c:v>2027</c:v>
                </c:pt>
              </c:numCache>
            </c:numRef>
          </c:cat>
          <c:val>
            <c:numRef>
              <c:f>Summary!$C$122:$I$122</c:f>
              <c:numCache>
                <c:formatCode>_("$"* #,##0_);_("$"* \(#,##0\);_("$"* "-"??_);_(@_)</c:formatCode>
                <c:ptCount val="7"/>
                <c:pt idx="0">
                  <c:v>0</c:v>
                </c:pt>
              </c:numCache>
            </c:numRef>
          </c:val>
          <c:extLst>
            <c:ext xmlns:c16="http://schemas.microsoft.com/office/drawing/2014/chart" uri="{C3380CC4-5D6E-409C-BE32-E72D297353CC}">
              <c16:uniqueId val="{00000001-191A-7D42-B6F7-CCEE97B883FB}"/>
            </c:ext>
          </c:extLst>
        </c:ser>
        <c:dLbls>
          <c:showLegendKey val="0"/>
          <c:showVal val="0"/>
          <c:showCatName val="0"/>
          <c:showSerName val="0"/>
          <c:showPercent val="0"/>
          <c:showBubbleSize val="0"/>
        </c:dLbls>
        <c:gapWidth val="150"/>
        <c:overlap val="100"/>
        <c:axId val="114219648"/>
        <c:axId val="114221440"/>
      </c:barChart>
      <c:catAx>
        <c:axId val="11421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221440"/>
        <c:crosses val="autoZero"/>
        <c:auto val="1"/>
        <c:lblAlgn val="ctr"/>
        <c:lblOffset val="100"/>
        <c:noMultiLvlLbl val="0"/>
      </c:catAx>
      <c:valAx>
        <c:axId val="114221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Revenues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219648"/>
        <c:crosses val="autoZero"/>
        <c:crossBetween val="between"/>
      </c:valAx>
      <c:spPr>
        <a:noFill/>
        <a:ln>
          <a:noFill/>
        </a:ln>
        <a:effectLst/>
      </c:spPr>
    </c:plotArea>
    <c:legend>
      <c:legendPos val="b"/>
      <c:layout>
        <c:manualLayout>
          <c:xMode val="edge"/>
          <c:yMode val="edge"/>
          <c:x val="0.18661942906086063"/>
          <c:y val="0.12557815689705448"/>
          <c:w val="0.34870452938114377"/>
          <c:h val="0.15880941722966244"/>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078604398588111"/>
          <c:y val="5.0925925925925923E-2"/>
          <c:w val="0.78865831426244137"/>
          <c:h val="0.84225284339457562"/>
        </c:manualLayout>
      </c:layout>
      <c:barChart>
        <c:barDir val="col"/>
        <c:grouping val="stacked"/>
        <c:varyColors val="0"/>
        <c:ser>
          <c:idx val="0"/>
          <c:order val="0"/>
          <c:tx>
            <c:strRef>
              <c:f>Summary!$B$121</c:f>
              <c:strCache>
                <c:ptCount val="1"/>
                <c:pt idx="0">
                  <c:v>All switches without CPO</c:v>
                </c:pt>
              </c:strCache>
            </c:strRef>
          </c:tx>
          <c:spPr>
            <a:solidFill>
              <a:schemeClr val="accent1"/>
            </a:solidFill>
            <a:ln>
              <a:noFill/>
            </a:ln>
            <a:effectLst/>
          </c:spPr>
          <c:invertIfNegative val="0"/>
          <c:cat>
            <c:numRef>
              <c:f>Summary!$C$120:$I$120</c:f>
              <c:numCache>
                <c:formatCode>General</c:formatCode>
                <c:ptCount val="7"/>
                <c:pt idx="0">
                  <c:v>2021</c:v>
                </c:pt>
                <c:pt idx="1">
                  <c:v>2022</c:v>
                </c:pt>
                <c:pt idx="2">
                  <c:v>2023</c:v>
                </c:pt>
                <c:pt idx="3">
                  <c:v>2024</c:v>
                </c:pt>
                <c:pt idx="4">
                  <c:v>2025</c:v>
                </c:pt>
                <c:pt idx="5">
                  <c:v>2026</c:v>
                </c:pt>
                <c:pt idx="6">
                  <c:v>2027</c:v>
                </c:pt>
              </c:numCache>
            </c:numRef>
          </c:cat>
          <c:val>
            <c:numRef>
              <c:f>Summary!$C$117:$I$117</c:f>
              <c:numCache>
                <c:formatCode>_(* #,##0_);_(* \(#,##0\);_(* "-"??_);_(@_)</c:formatCode>
                <c:ptCount val="7"/>
                <c:pt idx="0">
                  <c:v>250424.67676640445</c:v>
                </c:pt>
              </c:numCache>
            </c:numRef>
          </c:val>
          <c:extLst>
            <c:ext xmlns:c16="http://schemas.microsoft.com/office/drawing/2014/chart" uri="{C3380CC4-5D6E-409C-BE32-E72D297353CC}">
              <c16:uniqueId val="{00000000-2289-9C4F-81D0-E823D240F250}"/>
            </c:ext>
          </c:extLst>
        </c:ser>
        <c:ser>
          <c:idx val="1"/>
          <c:order val="1"/>
          <c:tx>
            <c:strRef>
              <c:f>Summary!$B$122</c:f>
              <c:strCache>
                <c:ptCount val="1"/>
                <c:pt idx="0">
                  <c:v>All switches with CPO</c:v>
                </c:pt>
              </c:strCache>
            </c:strRef>
          </c:tx>
          <c:spPr>
            <a:solidFill>
              <a:schemeClr val="accent2"/>
            </a:solidFill>
            <a:ln>
              <a:noFill/>
            </a:ln>
            <a:effectLst/>
          </c:spPr>
          <c:invertIfNegative val="0"/>
          <c:cat>
            <c:numRef>
              <c:f>Summary!$C$120:$I$120</c:f>
              <c:numCache>
                <c:formatCode>General</c:formatCode>
                <c:ptCount val="7"/>
                <c:pt idx="0">
                  <c:v>2021</c:v>
                </c:pt>
                <c:pt idx="1">
                  <c:v>2022</c:v>
                </c:pt>
                <c:pt idx="2">
                  <c:v>2023</c:v>
                </c:pt>
                <c:pt idx="3">
                  <c:v>2024</c:v>
                </c:pt>
                <c:pt idx="4">
                  <c:v>2025</c:v>
                </c:pt>
                <c:pt idx="5">
                  <c:v>2026</c:v>
                </c:pt>
                <c:pt idx="6">
                  <c:v>2027</c:v>
                </c:pt>
              </c:numCache>
            </c:numRef>
          </c:cat>
          <c:val>
            <c:numRef>
              <c:f>Summary!$C$118:$I$118</c:f>
              <c:numCache>
                <c:formatCode>_(* #,##0_);_(* \(#,##0\);_(* "-"??_);_(@_)</c:formatCode>
                <c:ptCount val="7"/>
                <c:pt idx="0">
                  <c:v>0</c:v>
                </c:pt>
              </c:numCache>
            </c:numRef>
          </c:val>
          <c:extLst>
            <c:ext xmlns:c16="http://schemas.microsoft.com/office/drawing/2014/chart" uri="{C3380CC4-5D6E-409C-BE32-E72D297353CC}">
              <c16:uniqueId val="{00000001-2289-9C4F-81D0-E823D240F250}"/>
            </c:ext>
          </c:extLst>
        </c:ser>
        <c:dLbls>
          <c:showLegendKey val="0"/>
          <c:showVal val="0"/>
          <c:showCatName val="0"/>
          <c:showSerName val="0"/>
          <c:showPercent val="0"/>
          <c:showBubbleSize val="0"/>
        </c:dLbls>
        <c:gapWidth val="150"/>
        <c:overlap val="100"/>
        <c:axId val="113985792"/>
        <c:axId val="113995776"/>
      </c:barChart>
      <c:catAx>
        <c:axId val="11398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95776"/>
        <c:crosses val="autoZero"/>
        <c:auto val="1"/>
        <c:lblAlgn val="ctr"/>
        <c:lblOffset val="100"/>
        <c:noMultiLvlLbl val="0"/>
      </c:catAx>
      <c:valAx>
        <c:axId val="11399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Shipments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85792"/>
        <c:crosses val="autoZero"/>
        <c:crossBetween val="between"/>
      </c:valAx>
      <c:spPr>
        <a:noFill/>
        <a:ln>
          <a:noFill/>
        </a:ln>
        <a:effectLst/>
      </c:spPr>
    </c:plotArea>
    <c:legend>
      <c:legendPos val="b"/>
      <c:layout>
        <c:manualLayout>
          <c:xMode val="edge"/>
          <c:yMode val="edge"/>
          <c:x val="0.21077208021411117"/>
          <c:y val="9.3170749489647139E-2"/>
          <c:w val="0.34590244969378825"/>
          <c:h val="0.20775517643627875"/>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31727651690594"/>
          <c:y val="5.0925925925925923E-2"/>
          <c:w val="0.78748876113669186"/>
          <c:h val="0.84225284339457562"/>
        </c:manualLayout>
      </c:layout>
      <c:barChart>
        <c:barDir val="col"/>
        <c:grouping val="stacked"/>
        <c:varyColors val="0"/>
        <c:ser>
          <c:idx val="0"/>
          <c:order val="0"/>
          <c:tx>
            <c:strRef>
              <c:f>Summary!$B$121</c:f>
              <c:strCache>
                <c:ptCount val="1"/>
                <c:pt idx="0">
                  <c:v>All switches without CPO</c:v>
                </c:pt>
              </c:strCache>
            </c:strRef>
          </c:tx>
          <c:spPr>
            <a:solidFill>
              <a:schemeClr val="accent1"/>
            </a:solidFill>
            <a:ln>
              <a:noFill/>
            </a:ln>
            <a:effectLst/>
          </c:spPr>
          <c:invertIfNegative val="0"/>
          <c:cat>
            <c:numRef>
              <c:f>Summary!$C$120:$I$120</c:f>
              <c:numCache>
                <c:formatCode>General</c:formatCode>
                <c:ptCount val="7"/>
                <c:pt idx="0">
                  <c:v>2021</c:v>
                </c:pt>
                <c:pt idx="1">
                  <c:v>2022</c:v>
                </c:pt>
                <c:pt idx="2">
                  <c:v>2023</c:v>
                </c:pt>
                <c:pt idx="3">
                  <c:v>2024</c:v>
                </c:pt>
                <c:pt idx="4">
                  <c:v>2025</c:v>
                </c:pt>
                <c:pt idx="5">
                  <c:v>2026</c:v>
                </c:pt>
                <c:pt idx="6">
                  <c:v>2027</c:v>
                </c:pt>
              </c:numCache>
            </c:numRef>
          </c:cat>
          <c:val>
            <c:numRef>
              <c:f>Summary!$C$121:$I$121</c:f>
              <c:numCache>
                <c:formatCode>_("$"* #,##0_);_("$"* \(#,##0\);_("$"* "-"??_);_(@_)</c:formatCode>
                <c:ptCount val="7"/>
                <c:pt idx="0">
                  <c:v>268.2058163269345</c:v>
                </c:pt>
              </c:numCache>
            </c:numRef>
          </c:val>
          <c:extLst>
            <c:ext xmlns:c16="http://schemas.microsoft.com/office/drawing/2014/chart" uri="{C3380CC4-5D6E-409C-BE32-E72D297353CC}">
              <c16:uniqueId val="{00000000-68F9-4D4E-B9AF-D67C06909399}"/>
            </c:ext>
          </c:extLst>
        </c:ser>
        <c:ser>
          <c:idx val="1"/>
          <c:order val="1"/>
          <c:tx>
            <c:strRef>
              <c:f>Summary!$B$122</c:f>
              <c:strCache>
                <c:ptCount val="1"/>
                <c:pt idx="0">
                  <c:v>All switches with CPO</c:v>
                </c:pt>
              </c:strCache>
            </c:strRef>
          </c:tx>
          <c:spPr>
            <a:solidFill>
              <a:schemeClr val="accent2"/>
            </a:solidFill>
            <a:ln>
              <a:noFill/>
            </a:ln>
            <a:effectLst/>
          </c:spPr>
          <c:invertIfNegative val="0"/>
          <c:cat>
            <c:numRef>
              <c:f>Summary!$C$120:$I$120</c:f>
              <c:numCache>
                <c:formatCode>General</c:formatCode>
                <c:ptCount val="7"/>
                <c:pt idx="0">
                  <c:v>2021</c:v>
                </c:pt>
                <c:pt idx="1">
                  <c:v>2022</c:v>
                </c:pt>
                <c:pt idx="2">
                  <c:v>2023</c:v>
                </c:pt>
                <c:pt idx="3">
                  <c:v>2024</c:v>
                </c:pt>
                <c:pt idx="4">
                  <c:v>2025</c:v>
                </c:pt>
                <c:pt idx="5">
                  <c:v>2026</c:v>
                </c:pt>
                <c:pt idx="6">
                  <c:v>2027</c:v>
                </c:pt>
              </c:numCache>
            </c:numRef>
          </c:cat>
          <c:val>
            <c:numRef>
              <c:f>Summary!$C$122:$I$122</c:f>
              <c:numCache>
                <c:formatCode>_("$"* #,##0_);_("$"* \(#,##0\);_("$"* "-"??_);_(@_)</c:formatCode>
                <c:ptCount val="7"/>
                <c:pt idx="0">
                  <c:v>0</c:v>
                </c:pt>
              </c:numCache>
            </c:numRef>
          </c:val>
          <c:extLst>
            <c:ext xmlns:c16="http://schemas.microsoft.com/office/drawing/2014/chart" uri="{C3380CC4-5D6E-409C-BE32-E72D297353CC}">
              <c16:uniqueId val="{00000001-68F9-4D4E-B9AF-D67C06909399}"/>
            </c:ext>
          </c:extLst>
        </c:ser>
        <c:dLbls>
          <c:showLegendKey val="0"/>
          <c:showVal val="0"/>
          <c:showCatName val="0"/>
          <c:showSerName val="0"/>
          <c:showPercent val="0"/>
          <c:showBubbleSize val="0"/>
        </c:dLbls>
        <c:gapWidth val="150"/>
        <c:overlap val="100"/>
        <c:axId val="114026368"/>
        <c:axId val="114027904"/>
      </c:barChart>
      <c:catAx>
        <c:axId val="11402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27904"/>
        <c:crosses val="autoZero"/>
        <c:auto val="1"/>
        <c:lblAlgn val="ctr"/>
        <c:lblOffset val="100"/>
        <c:noMultiLvlLbl val="0"/>
      </c:catAx>
      <c:valAx>
        <c:axId val="114027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Revenues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26368"/>
        <c:crosses val="autoZero"/>
        <c:crossBetween val="between"/>
      </c:valAx>
      <c:spPr>
        <a:noFill/>
        <a:ln>
          <a:noFill/>
        </a:ln>
        <a:effectLst/>
      </c:spPr>
    </c:plotArea>
    <c:legend>
      <c:legendPos val="b"/>
      <c:layout>
        <c:manualLayout>
          <c:xMode val="edge"/>
          <c:yMode val="edge"/>
          <c:x val="0.22122142604146799"/>
          <c:y val="9.7800379119276762E-2"/>
          <c:w val="0.44526496471678062"/>
          <c:h val="0.24479221347331584"/>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31727651690594"/>
          <c:y val="5.0925925925925923E-2"/>
          <c:w val="0.78748876113669186"/>
          <c:h val="0.84225284339457562"/>
        </c:manualLayout>
      </c:layout>
      <c:barChart>
        <c:barDir val="col"/>
        <c:grouping val="stacked"/>
        <c:varyColors val="0"/>
        <c:ser>
          <c:idx val="0"/>
          <c:order val="0"/>
          <c:tx>
            <c:strRef>
              <c:f>Summary!$B$121</c:f>
              <c:strCache>
                <c:ptCount val="1"/>
                <c:pt idx="0">
                  <c:v>All switches without CPO</c:v>
                </c:pt>
              </c:strCache>
            </c:strRef>
          </c:tx>
          <c:spPr>
            <a:solidFill>
              <a:schemeClr val="accent1"/>
            </a:solidFill>
            <a:ln>
              <a:noFill/>
            </a:ln>
            <a:effectLst/>
          </c:spPr>
          <c:invertIfNegative val="0"/>
          <c:cat>
            <c:numRef>
              <c:f>Summary!$C$120:$I$120</c:f>
              <c:numCache>
                <c:formatCode>General</c:formatCode>
                <c:ptCount val="7"/>
                <c:pt idx="0">
                  <c:v>2021</c:v>
                </c:pt>
                <c:pt idx="1">
                  <c:v>2022</c:v>
                </c:pt>
                <c:pt idx="2">
                  <c:v>2023</c:v>
                </c:pt>
                <c:pt idx="3">
                  <c:v>2024</c:v>
                </c:pt>
                <c:pt idx="4">
                  <c:v>2025</c:v>
                </c:pt>
                <c:pt idx="5">
                  <c:v>2026</c:v>
                </c:pt>
                <c:pt idx="6">
                  <c:v>2027</c:v>
                </c:pt>
              </c:numCache>
            </c:numRef>
          </c:cat>
          <c:val>
            <c:numRef>
              <c:f>Summary!$C$37:$I$37</c:f>
              <c:numCache>
                <c:formatCode>_("$"* #,##0_);_("$"* \(#,##0\);_("$"* "-"??_);_(@_)</c:formatCode>
                <c:ptCount val="7"/>
                <c:pt idx="0">
                  <c:v>268.2058163269345</c:v>
                </c:pt>
              </c:numCache>
            </c:numRef>
          </c:val>
          <c:extLst>
            <c:ext xmlns:c16="http://schemas.microsoft.com/office/drawing/2014/chart" uri="{C3380CC4-5D6E-409C-BE32-E72D297353CC}">
              <c16:uniqueId val="{00000000-69A4-174A-A59D-A5427A7E0BA2}"/>
            </c:ext>
          </c:extLst>
        </c:ser>
        <c:dLbls>
          <c:showLegendKey val="0"/>
          <c:showVal val="0"/>
          <c:showCatName val="0"/>
          <c:showSerName val="0"/>
          <c:showPercent val="0"/>
          <c:showBubbleSize val="0"/>
        </c:dLbls>
        <c:gapWidth val="150"/>
        <c:overlap val="100"/>
        <c:axId val="114075904"/>
        <c:axId val="114085888"/>
      </c:barChart>
      <c:catAx>
        <c:axId val="11407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85888"/>
        <c:crosses val="autoZero"/>
        <c:auto val="1"/>
        <c:lblAlgn val="ctr"/>
        <c:lblOffset val="100"/>
        <c:noMultiLvlLbl val="0"/>
      </c:catAx>
      <c:valAx>
        <c:axId val="114085888"/>
        <c:scaling>
          <c:orientation val="minMax"/>
          <c:max val="18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Revenues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75904"/>
        <c:crosses val="autoZero"/>
        <c:crossBetween val="between"/>
      </c:valAx>
      <c:spPr>
        <a:noFill/>
        <a:ln>
          <a:noFill/>
        </a:ln>
        <a:effectLst/>
      </c:spPr>
    </c:plotArea>
    <c:legend>
      <c:legendPos val="b"/>
      <c:layout>
        <c:manualLayout>
          <c:xMode val="edge"/>
          <c:yMode val="edge"/>
          <c:x val="0.20738059559164101"/>
          <c:y val="0.12094852726742489"/>
          <c:w val="0.44526496471678062"/>
          <c:h val="0.17534776902887139"/>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Tencent bandwidth growth</a:t>
            </a:r>
          </a:p>
        </c:rich>
      </c:tx>
      <c:layout>
        <c:manualLayout>
          <c:xMode val="edge"/>
          <c:yMode val="edge"/>
          <c:x val="0.32073236453238713"/>
          <c:y val="1.8237084249226269E-2"/>
        </c:manualLayout>
      </c:layout>
      <c:overlay val="1"/>
    </c:title>
    <c:autoTitleDeleted val="0"/>
    <c:plotArea>
      <c:layout>
        <c:manualLayout>
          <c:layoutTarget val="inner"/>
          <c:xMode val="edge"/>
          <c:yMode val="edge"/>
          <c:x val="8.4007325934895336E-2"/>
          <c:y val="0.10077137840406127"/>
          <c:w val="0.89176137600470129"/>
          <c:h val="0.77589280040839581"/>
        </c:manualLayout>
      </c:layout>
      <c:lineChart>
        <c:grouping val="standard"/>
        <c:varyColors val="0"/>
        <c:ser>
          <c:idx val="0"/>
          <c:order val="0"/>
          <c:val>
            <c:numRef>
              <c:f>Alibaba!#REF!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Alibaba!#REF!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Alibaba!#REF!</c15:sqref>
                        </c15:formulaRef>
                      </c:ext>
                    </c:extLst>
                  </c:multiLvlStrRef>
                </c15:cat>
              </c15:filteredCategoryTitle>
            </c:ext>
            <c:ext xmlns:c16="http://schemas.microsoft.com/office/drawing/2014/chart" uri="{C3380CC4-5D6E-409C-BE32-E72D297353CC}">
              <c16:uniqueId val="{00000000-9905-0442-9DD8-0DA151277558}"/>
            </c:ext>
          </c:extLst>
        </c:ser>
        <c:dLbls>
          <c:showLegendKey val="0"/>
          <c:showVal val="0"/>
          <c:showCatName val="0"/>
          <c:showSerName val="0"/>
          <c:showPercent val="0"/>
          <c:showBubbleSize val="0"/>
        </c:dLbls>
        <c:marker val="1"/>
        <c:smooth val="0"/>
        <c:axId val="113542656"/>
        <c:axId val="113544192"/>
      </c:lineChart>
      <c:catAx>
        <c:axId val="113542656"/>
        <c:scaling>
          <c:orientation val="minMax"/>
        </c:scaling>
        <c:delete val="0"/>
        <c:axPos val="b"/>
        <c:numFmt formatCode="General" sourceLinked="1"/>
        <c:majorTickMark val="out"/>
        <c:minorTickMark val="none"/>
        <c:tickLblPos val="nextTo"/>
        <c:crossAx val="113544192"/>
        <c:crosses val="autoZero"/>
        <c:auto val="1"/>
        <c:lblAlgn val="ctr"/>
        <c:lblOffset val="100"/>
        <c:noMultiLvlLbl val="0"/>
      </c:catAx>
      <c:valAx>
        <c:axId val="113544192"/>
        <c:scaling>
          <c:orientation val="minMax"/>
        </c:scaling>
        <c:delete val="0"/>
        <c:axPos val="l"/>
        <c:majorGridlines/>
        <c:numFmt formatCode="0%" sourceLinked="0"/>
        <c:majorTickMark val="out"/>
        <c:minorTickMark val="none"/>
        <c:tickLblPos val="nextTo"/>
        <c:crossAx val="113542656"/>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Huawei</a:t>
            </a:r>
            <a:r>
              <a:rPr lang="en-US" sz="1400" baseline="0"/>
              <a:t> Cloud</a:t>
            </a:r>
            <a:r>
              <a:rPr lang="en-US" sz="1400"/>
              <a:t> bandwidth growth</a:t>
            </a:r>
          </a:p>
        </c:rich>
      </c:tx>
      <c:overlay val="1"/>
    </c:title>
    <c:autoTitleDeleted val="0"/>
    <c:plotArea>
      <c:layout>
        <c:manualLayout>
          <c:layoutTarget val="inner"/>
          <c:xMode val="edge"/>
          <c:yMode val="edge"/>
          <c:x val="8.5943932597030176E-2"/>
          <c:y val="0.1325604032454169"/>
          <c:w val="0.88926616933079694"/>
          <c:h val="0.75333066970616658"/>
        </c:manualLayout>
      </c:layout>
      <c:lineChart>
        <c:grouping val="standard"/>
        <c:varyColors val="0"/>
        <c:ser>
          <c:idx val="0"/>
          <c:order val="0"/>
          <c:val>
            <c:numRef>
              <c:f>Alibaba!#REF!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Alibaba!#REF!</c15:sqref>
                        </c15:formulaRef>
                      </c:ext>
                    </c:extLst>
                  </c:multiLvlStrRef>
                </c15:cat>
              </c15:filteredCategoryTitle>
            </c:ext>
            <c:ext xmlns:c16="http://schemas.microsoft.com/office/drawing/2014/chart" uri="{C3380CC4-5D6E-409C-BE32-E72D297353CC}">
              <c16:uniqueId val="{00000000-A45B-624F-BA60-0D75CDF26A09}"/>
            </c:ext>
          </c:extLst>
        </c:ser>
        <c:dLbls>
          <c:showLegendKey val="0"/>
          <c:showVal val="0"/>
          <c:showCatName val="0"/>
          <c:showSerName val="0"/>
          <c:showPercent val="0"/>
          <c:showBubbleSize val="0"/>
        </c:dLbls>
        <c:marker val="1"/>
        <c:smooth val="0"/>
        <c:axId val="113560960"/>
        <c:axId val="114410624"/>
      </c:lineChart>
      <c:catAx>
        <c:axId val="113560960"/>
        <c:scaling>
          <c:orientation val="minMax"/>
        </c:scaling>
        <c:delete val="0"/>
        <c:axPos val="b"/>
        <c:numFmt formatCode="General" sourceLinked="1"/>
        <c:majorTickMark val="out"/>
        <c:minorTickMark val="none"/>
        <c:tickLblPos val="nextTo"/>
        <c:crossAx val="114410624"/>
        <c:crosses val="autoZero"/>
        <c:auto val="1"/>
        <c:lblAlgn val="ctr"/>
        <c:lblOffset val="100"/>
        <c:noMultiLvlLbl val="0"/>
      </c:catAx>
      <c:valAx>
        <c:axId val="114410624"/>
        <c:scaling>
          <c:orientation val="minMax"/>
        </c:scaling>
        <c:delete val="0"/>
        <c:axPos val="l"/>
        <c:majorGridlines/>
        <c:numFmt formatCode="0%" sourceLinked="0"/>
        <c:majorTickMark val="out"/>
        <c:minorTickMark val="none"/>
        <c:tickLblPos val="nextTo"/>
        <c:crossAx val="113560960"/>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10.xml"/><Relationship Id="rId7" Type="http://schemas.openxmlformats.org/officeDocument/2006/relationships/image" Target="../media/image4.emf"/><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emf"/><Relationship Id="rId11" Type="http://schemas.openxmlformats.org/officeDocument/2006/relationships/image" Target="../media/image1.png"/><Relationship Id="rId5" Type="http://schemas.openxmlformats.org/officeDocument/2006/relationships/chart" Target="../charts/chart12.xml"/><Relationship Id="rId10" Type="http://schemas.openxmlformats.org/officeDocument/2006/relationships/chart" Target="../charts/chart15.xml"/><Relationship Id="rId4" Type="http://schemas.openxmlformats.org/officeDocument/2006/relationships/chart" Target="../charts/chart11.xml"/><Relationship Id="rId9"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5.emf"/><Relationship Id="rId1" Type="http://schemas.openxmlformats.org/officeDocument/2006/relationships/chart" Target="../charts/chart16.xml"/><Relationship Id="rId6" Type="http://schemas.openxmlformats.org/officeDocument/2006/relationships/image" Target="../media/image1.png"/><Relationship Id="rId5" Type="http://schemas.openxmlformats.org/officeDocument/2006/relationships/chart" Target="../charts/chart19.xml"/><Relationship Id="rId4"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image" Target="../media/image1.png"/><Relationship Id="rId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editAs="oneCell">
    <xdr:from>
      <xdr:col>2</xdr:col>
      <xdr:colOff>2552699</xdr:colOff>
      <xdr:row>0</xdr:row>
      <xdr:rowOff>0</xdr:rowOff>
    </xdr:from>
    <xdr:to>
      <xdr:col>7</xdr:col>
      <xdr:colOff>78704</xdr:colOff>
      <xdr:row>3</xdr:row>
      <xdr:rowOff>39344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339442" y="0"/>
          <a:ext cx="2892662" cy="6162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10</xdr:row>
      <xdr:rowOff>114300</xdr:rowOff>
    </xdr:from>
    <xdr:to>
      <xdr:col>8</xdr:col>
      <xdr:colOff>462787</xdr:colOff>
      <xdr:row>19</xdr:row>
      <xdr:rowOff>77367</xdr:rowOff>
    </xdr:to>
    <xdr:grpSp>
      <xdr:nvGrpSpPr>
        <xdr:cNvPr id="12796936" name="Group 19">
          <a:extLst>
            <a:ext uri="{FF2B5EF4-FFF2-40B4-BE49-F238E27FC236}">
              <a16:creationId xmlns:a16="http://schemas.microsoft.com/office/drawing/2014/main" id="{00000000-0008-0000-0100-00000844C300}"/>
            </a:ext>
          </a:extLst>
        </xdr:cNvPr>
        <xdr:cNvGrpSpPr>
          <a:grpSpLocks/>
        </xdr:cNvGrpSpPr>
      </xdr:nvGrpSpPr>
      <xdr:grpSpPr bwMode="auto">
        <a:xfrm>
          <a:off x="342900" y="1888671"/>
          <a:ext cx="5301487" cy="1432639"/>
          <a:chOff x="158" y="204"/>
          <a:chExt cx="534" cy="149"/>
        </a:xfrm>
      </xdr:grpSpPr>
      <xdr:sp macro="" textlink="">
        <xdr:nvSpPr>
          <xdr:cNvPr id="3" name="Text Box 9">
            <a:extLst>
              <a:ext uri="{FF2B5EF4-FFF2-40B4-BE49-F238E27FC236}">
                <a16:creationId xmlns:a16="http://schemas.microsoft.com/office/drawing/2014/main" id="{00000000-0008-0000-0100-000003000000}"/>
              </a:ext>
            </a:extLst>
          </xdr:cNvPr>
          <xdr:cNvSpPr txBox="1">
            <a:spLocks noChangeArrowheads="1"/>
          </xdr:cNvSpPr>
        </xdr:nvSpPr>
        <xdr:spPr bwMode="auto">
          <a:xfrm>
            <a:off x="162" y="234"/>
            <a:ext cx="137" cy="93"/>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100" b="0" i="0" strike="noStrike">
                <a:solidFill>
                  <a:srgbClr val="000000"/>
                </a:solidFill>
                <a:latin typeface="Arial"/>
                <a:cs typeface="Arial"/>
              </a:rPr>
              <a:t>LightCounting Ethernet Transceiver Forecast</a:t>
            </a:r>
          </a:p>
          <a:p>
            <a:pPr algn="ctr" rtl="0">
              <a:defRPr sz="1000"/>
            </a:pPr>
            <a:endParaRPr lang="en-US" sz="1100" b="0" i="0" strike="noStrike">
              <a:solidFill>
                <a:srgbClr val="000000"/>
              </a:solidFill>
              <a:latin typeface="Arial"/>
              <a:cs typeface="Arial"/>
            </a:endParaRPr>
          </a:p>
        </xdr:txBody>
      </xdr:sp>
      <xdr:sp macro="" textlink="">
        <xdr:nvSpPr>
          <xdr:cNvPr id="4" name="Text Box 10">
            <a:extLst>
              <a:ext uri="{FF2B5EF4-FFF2-40B4-BE49-F238E27FC236}">
                <a16:creationId xmlns:a16="http://schemas.microsoft.com/office/drawing/2014/main" id="{00000000-0008-0000-0100-000004000000}"/>
              </a:ext>
            </a:extLst>
          </xdr:cNvPr>
          <xdr:cNvSpPr txBox="1">
            <a:spLocks noChangeArrowheads="1"/>
          </xdr:cNvSpPr>
        </xdr:nvSpPr>
        <xdr:spPr bwMode="auto">
          <a:xfrm>
            <a:off x="567" y="241"/>
            <a:ext cx="125" cy="68"/>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Preliminary</a:t>
            </a:r>
          </a:p>
          <a:p>
            <a:pPr algn="ctr" rtl="0">
              <a:defRPr sz="1000"/>
            </a:pPr>
            <a:r>
              <a:rPr lang="en-US" sz="1200" b="0" i="0" strike="noStrike">
                <a:solidFill>
                  <a:srgbClr val="000000"/>
                </a:solidFill>
                <a:latin typeface="Arial"/>
                <a:cs typeface="Arial"/>
              </a:rPr>
              <a:t>Forecast</a:t>
            </a:r>
          </a:p>
        </xdr:txBody>
      </xdr:sp>
      <xdr:sp macro="" textlink="">
        <xdr:nvSpPr>
          <xdr:cNvPr id="5" name="Text Box 11">
            <a:extLst>
              <a:ext uri="{FF2B5EF4-FFF2-40B4-BE49-F238E27FC236}">
                <a16:creationId xmlns:a16="http://schemas.microsoft.com/office/drawing/2014/main" id="{00000000-0008-0000-0100-000005000000}"/>
              </a:ext>
            </a:extLst>
          </xdr:cNvPr>
          <xdr:cNvSpPr txBox="1">
            <a:spLocks noChangeArrowheads="1"/>
          </xdr:cNvSpPr>
        </xdr:nvSpPr>
        <xdr:spPr bwMode="auto">
          <a:xfrm>
            <a:off x="323" y="204"/>
            <a:ext cx="192" cy="73"/>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ICP models for switch speeds over time</a:t>
            </a:r>
          </a:p>
        </xdr:txBody>
      </xdr:sp>
      <xdr:sp macro="" textlink="">
        <xdr:nvSpPr>
          <xdr:cNvPr id="6" name="Text Box 12">
            <a:extLst>
              <a:ext uri="{FF2B5EF4-FFF2-40B4-BE49-F238E27FC236}">
                <a16:creationId xmlns:a16="http://schemas.microsoft.com/office/drawing/2014/main" id="{00000000-0008-0000-0100-000006000000}"/>
              </a:ext>
            </a:extLst>
          </xdr:cNvPr>
          <xdr:cNvSpPr txBox="1">
            <a:spLocks noChangeArrowheads="1"/>
          </xdr:cNvSpPr>
        </xdr:nvSpPr>
        <xdr:spPr bwMode="auto">
          <a:xfrm>
            <a:off x="322" y="277"/>
            <a:ext cx="192" cy="76"/>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Interviews with industry participants</a:t>
            </a:r>
            <a:endParaRPr lang="en-US" sz="1200" b="0" i="0" strike="noStrike">
              <a:solidFill>
                <a:srgbClr val="000000"/>
              </a:solidFill>
              <a:latin typeface="Arial"/>
              <a:ea typeface="+mn-ea"/>
              <a:cs typeface="Arial"/>
            </a:endParaRPr>
          </a:p>
          <a:p>
            <a:pPr algn="ctr" rtl="0">
              <a:defRPr sz="1000"/>
            </a:pPr>
            <a:endParaRPr lang="en-US" sz="1000" b="0" i="0" strike="noStrike">
              <a:solidFill>
                <a:srgbClr val="000000"/>
              </a:solidFill>
              <a:latin typeface="Arial"/>
              <a:cs typeface="Arial"/>
            </a:endParaRPr>
          </a:p>
        </xdr:txBody>
      </xdr:sp>
      <xdr:sp macro="" textlink="">
        <xdr:nvSpPr>
          <xdr:cNvPr id="12796945" name="AutoShape 16">
            <a:extLst>
              <a:ext uri="{FF2B5EF4-FFF2-40B4-BE49-F238E27FC236}">
                <a16:creationId xmlns:a16="http://schemas.microsoft.com/office/drawing/2014/main" id="{00000000-0008-0000-0100-00001144C300}"/>
              </a:ext>
            </a:extLst>
          </xdr:cNvPr>
          <xdr:cNvSpPr>
            <a:spLocks noChangeArrowheads="1"/>
          </xdr:cNvSpPr>
        </xdr:nvSpPr>
        <xdr:spPr bwMode="auto">
          <a:xfrm>
            <a:off x="158" y="204"/>
            <a:ext cx="165" cy="146"/>
          </a:xfrm>
          <a:prstGeom prst="homePlate">
            <a:avLst>
              <a:gd name="adj" fmla="val 28253"/>
            </a:avLst>
          </a:prstGeom>
          <a:noFill/>
          <a:ln w="9525">
            <a:solidFill>
              <a:srgbClr val="000000"/>
            </a:solidFill>
            <a:miter lim="800000"/>
            <a:headEnd/>
            <a:tailEnd/>
          </a:ln>
        </xdr:spPr>
      </xdr:sp>
      <xdr:sp macro="" textlink="">
        <xdr:nvSpPr>
          <xdr:cNvPr id="12796946" name="Line 17">
            <a:extLst>
              <a:ext uri="{FF2B5EF4-FFF2-40B4-BE49-F238E27FC236}">
                <a16:creationId xmlns:a16="http://schemas.microsoft.com/office/drawing/2014/main" id="{00000000-0008-0000-0100-00001244C300}"/>
              </a:ext>
            </a:extLst>
          </xdr:cNvPr>
          <xdr:cNvSpPr>
            <a:spLocks noChangeShapeType="1"/>
          </xdr:cNvSpPr>
        </xdr:nvSpPr>
        <xdr:spPr bwMode="auto">
          <a:xfrm>
            <a:off x="515" y="206"/>
            <a:ext cx="49" cy="70"/>
          </a:xfrm>
          <a:prstGeom prst="line">
            <a:avLst/>
          </a:prstGeom>
          <a:noFill/>
          <a:ln w="9525">
            <a:solidFill>
              <a:srgbClr val="000000"/>
            </a:solidFill>
            <a:round/>
            <a:headEnd/>
            <a:tailEnd/>
          </a:ln>
        </xdr:spPr>
      </xdr:sp>
      <xdr:sp macro="" textlink="">
        <xdr:nvSpPr>
          <xdr:cNvPr id="12796947" name="Line 18">
            <a:extLst>
              <a:ext uri="{FF2B5EF4-FFF2-40B4-BE49-F238E27FC236}">
                <a16:creationId xmlns:a16="http://schemas.microsoft.com/office/drawing/2014/main" id="{00000000-0008-0000-0100-00001344C300}"/>
              </a:ext>
            </a:extLst>
          </xdr:cNvPr>
          <xdr:cNvSpPr>
            <a:spLocks noChangeShapeType="1"/>
          </xdr:cNvSpPr>
        </xdr:nvSpPr>
        <xdr:spPr bwMode="auto">
          <a:xfrm flipV="1">
            <a:off x="515" y="276"/>
            <a:ext cx="49" cy="75"/>
          </a:xfrm>
          <a:prstGeom prst="line">
            <a:avLst/>
          </a:prstGeom>
          <a:noFill/>
          <a:ln w="9525">
            <a:solidFill>
              <a:srgbClr val="000000"/>
            </a:solidFill>
            <a:round/>
            <a:headEnd/>
            <a:tailEnd/>
          </a:ln>
        </xdr:spPr>
      </xdr:sp>
    </xdr:grpSp>
    <xdr:clientData/>
  </xdr:twoCellAnchor>
  <xdr:twoCellAnchor>
    <xdr:from>
      <xdr:col>11</xdr:col>
      <xdr:colOff>514350</xdr:colOff>
      <xdr:row>11</xdr:row>
      <xdr:rowOff>123825</xdr:rowOff>
    </xdr:from>
    <xdr:to>
      <xdr:col>14</xdr:col>
      <xdr:colOff>9525</xdr:colOff>
      <xdr:row>17</xdr:row>
      <xdr:rowOff>123825</xdr:rowOff>
    </xdr:to>
    <xdr:sp macro="" textlink="">
      <xdr:nvSpPr>
        <xdr:cNvPr id="18" name="Text Box 10">
          <a:extLst>
            <a:ext uri="{FF2B5EF4-FFF2-40B4-BE49-F238E27FC236}">
              <a16:creationId xmlns:a16="http://schemas.microsoft.com/office/drawing/2014/main" id="{00000000-0008-0000-0100-000012000000}"/>
            </a:ext>
          </a:extLst>
        </xdr:cNvPr>
        <xdr:cNvSpPr txBox="1">
          <a:spLocks noChangeArrowheads="1"/>
        </xdr:cNvSpPr>
      </xdr:nvSpPr>
      <xdr:spPr bwMode="auto">
        <a:xfrm>
          <a:off x="7429500" y="2057400"/>
          <a:ext cx="1371600" cy="1028700"/>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LightCounting</a:t>
          </a:r>
        </a:p>
        <a:p>
          <a:pPr algn="ctr" rtl="0">
            <a:defRPr sz="1000"/>
          </a:pPr>
          <a:r>
            <a:rPr lang="en-US" sz="1200" b="0" i="0" strike="noStrike">
              <a:solidFill>
                <a:srgbClr val="000000"/>
              </a:solidFill>
              <a:latin typeface="Arial"/>
              <a:cs typeface="Arial"/>
            </a:rPr>
            <a:t>Forecast</a:t>
          </a:r>
        </a:p>
      </xdr:txBody>
    </xdr:sp>
    <xdr:clientData/>
  </xdr:twoCellAnchor>
  <xdr:twoCellAnchor>
    <xdr:from>
      <xdr:col>9</xdr:col>
      <xdr:colOff>285750</xdr:colOff>
      <xdr:row>11</xdr:row>
      <xdr:rowOff>142875</xdr:rowOff>
    </xdr:from>
    <xdr:to>
      <xdr:col>11</xdr:col>
      <xdr:colOff>209550</xdr:colOff>
      <xdr:row>13</xdr:row>
      <xdr:rowOff>34484</xdr:rowOff>
    </xdr:to>
    <xdr:sp macro="" textlink="">
      <xdr:nvSpPr>
        <xdr:cNvPr id="19" name="Text Box 11">
          <a:extLst>
            <a:ext uri="{FF2B5EF4-FFF2-40B4-BE49-F238E27FC236}">
              <a16:creationId xmlns:a16="http://schemas.microsoft.com/office/drawing/2014/main" id="{00000000-0008-0000-0100-000013000000}"/>
            </a:ext>
          </a:extLst>
        </xdr:cNvPr>
        <xdr:cNvSpPr txBox="1">
          <a:spLocks noChangeArrowheads="1"/>
        </xdr:cNvSpPr>
      </xdr:nvSpPr>
      <xdr:spPr bwMode="auto">
        <a:xfrm>
          <a:off x="6057900" y="2076450"/>
          <a:ext cx="1066800" cy="234509"/>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Sanity</a:t>
          </a:r>
          <a:r>
            <a:rPr lang="en-US" sz="1000" b="0" i="0" strike="noStrike" baseline="0">
              <a:solidFill>
                <a:srgbClr val="000000"/>
              </a:solidFill>
              <a:latin typeface="Arial"/>
              <a:cs typeface="Arial"/>
            </a:rPr>
            <a:t> checks</a:t>
          </a:r>
          <a:endParaRPr lang="en-US" sz="1000" b="0" i="0" strike="noStrike">
            <a:solidFill>
              <a:srgbClr val="000000"/>
            </a:solidFill>
            <a:latin typeface="Arial"/>
            <a:cs typeface="Arial"/>
          </a:endParaRPr>
        </a:p>
      </xdr:txBody>
    </xdr:sp>
    <xdr:clientData/>
  </xdr:twoCellAnchor>
  <xdr:twoCellAnchor>
    <xdr:from>
      <xdr:col>9</xdr:col>
      <xdr:colOff>285750</xdr:colOff>
      <xdr:row>15</xdr:row>
      <xdr:rowOff>119938</xdr:rowOff>
    </xdr:from>
    <xdr:to>
      <xdr:col>11</xdr:col>
      <xdr:colOff>209550</xdr:colOff>
      <xdr:row>17</xdr:row>
      <xdr:rowOff>47626</xdr:rowOff>
    </xdr:to>
    <xdr:sp macro="" textlink="">
      <xdr:nvSpPr>
        <xdr:cNvPr id="20" name="Text Box 12">
          <a:extLst>
            <a:ext uri="{FF2B5EF4-FFF2-40B4-BE49-F238E27FC236}">
              <a16:creationId xmlns:a16="http://schemas.microsoft.com/office/drawing/2014/main" id="{00000000-0008-0000-0100-000014000000}"/>
            </a:ext>
          </a:extLst>
        </xdr:cNvPr>
        <xdr:cNvSpPr txBox="1">
          <a:spLocks noChangeArrowheads="1"/>
        </xdr:cNvSpPr>
      </xdr:nvSpPr>
      <xdr:spPr bwMode="auto">
        <a:xfrm>
          <a:off x="6057900" y="2739313"/>
          <a:ext cx="1066800" cy="270588"/>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Expert review</a:t>
          </a:r>
        </a:p>
        <a:p>
          <a:pPr algn="ctr" rtl="0">
            <a:defRPr sz="1000"/>
          </a:pPr>
          <a:endParaRPr lang="en-US" sz="1000" b="0" i="0" strike="noStrike">
            <a:solidFill>
              <a:srgbClr val="000000"/>
            </a:solidFill>
            <a:latin typeface="Arial"/>
            <a:cs typeface="Arial"/>
          </a:endParaRPr>
        </a:p>
      </xdr:txBody>
    </xdr:sp>
    <xdr:clientData/>
  </xdr:twoCellAnchor>
  <xdr:twoCellAnchor>
    <xdr:from>
      <xdr:col>8</xdr:col>
      <xdr:colOff>466725</xdr:colOff>
      <xdr:row>12</xdr:row>
      <xdr:rowOff>88680</xdr:rowOff>
    </xdr:from>
    <xdr:to>
      <xdr:col>9</xdr:col>
      <xdr:colOff>285750</xdr:colOff>
      <xdr:row>13</xdr:row>
      <xdr:rowOff>95250</xdr:rowOff>
    </xdr:to>
    <xdr:cxnSp macro="">
      <xdr:nvCxnSpPr>
        <xdr:cNvPr id="11" name="Straight Arrow Connector 10">
          <a:extLst>
            <a:ext uri="{FF2B5EF4-FFF2-40B4-BE49-F238E27FC236}">
              <a16:creationId xmlns:a16="http://schemas.microsoft.com/office/drawing/2014/main" id="{00000000-0008-0000-0100-00000B000000}"/>
            </a:ext>
          </a:extLst>
        </xdr:cNvPr>
        <xdr:cNvCxnSpPr>
          <a:endCxn id="19" idx="1"/>
        </xdr:cNvCxnSpPr>
      </xdr:nvCxnSpPr>
      <xdr:spPr>
        <a:xfrm flipV="1">
          <a:off x="5667375" y="2193705"/>
          <a:ext cx="390525" cy="17802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476250</xdr:colOff>
      <xdr:row>16</xdr:row>
      <xdr:rowOff>9525</xdr:rowOff>
    </xdr:from>
    <xdr:to>
      <xdr:col>9</xdr:col>
      <xdr:colOff>285750</xdr:colOff>
      <xdr:row>16</xdr:row>
      <xdr:rowOff>83782</xdr:rowOff>
    </xdr:to>
    <xdr:cxnSp macro="">
      <xdr:nvCxnSpPr>
        <xdr:cNvPr id="22" name="Straight Arrow Connector 21">
          <a:extLst>
            <a:ext uri="{FF2B5EF4-FFF2-40B4-BE49-F238E27FC236}">
              <a16:creationId xmlns:a16="http://schemas.microsoft.com/office/drawing/2014/main" id="{00000000-0008-0000-0100-000016000000}"/>
            </a:ext>
          </a:extLst>
        </xdr:cNvPr>
        <xdr:cNvCxnSpPr>
          <a:endCxn id="20" idx="1"/>
        </xdr:cNvCxnSpPr>
      </xdr:nvCxnSpPr>
      <xdr:spPr>
        <a:xfrm>
          <a:off x="5676900" y="2800350"/>
          <a:ext cx="381000" cy="7425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209550</xdr:colOff>
      <xdr:row>12</xdr:row>
      <xdr:rowOff>85725</xdr:rowOff>
    </xdr:from>
    <xdr:to>
      <xdr:col>11</xdr:col>
      <xdr:colOff>514350</xdr:colOff>
      <xdr:row>12</xdr:row>
      <xdr:rowOff>142875</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7124700" y="2190750"/>
          <a:ext cx="304800" cy="571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209550</xdr:colOff>
      <xdr:row>15</xdr:row>
      <xdr:rowOff>152400</xdr:rowOff>
    </xdr:from>
    <xdr:to>
      <xdr:col>11</xdr:col>
      <xdr:colOff>514350</xdr:colOff>
      <xdr:row>16</xdr:row>
      <xdr:rowOff>85725</xdr:rowOff>
    </xdr:to>
    <xdr:cxnSp macro="">
      <xdr:nvCxnSpPr>
        <xdr:cNvPr id="27" name="Straight Arrow Connector 26">
          <a:extLst>
            <a:ext uri="{FF2B5EF4-FFF2-40B4-BE49-F238E27FC236}">
              <a16:creationId xmlns:a16="http://schemas.microsoft.com/office/drawing/2014/main" id="{00000000-0008-0000-0100-00001B000000}"/>
            </a:ext>
          </a:extLst>
        </xdr:cNvPr>
        <xdr:cNvCxnSpPr/>
      </xdr:nvCxnSpPr>
      <xdr:spPr>
        <a:xfrm flipV="1">
          <a:off x="7124700" y="2771775"/>
          <a:ext cx="304800" cy="1047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453571</xdr:colOff>
      <xdr:row>0</xdr:row>
      <xdr:rowOff>72571</xdr:rowOff>
    </xdr:from>
    <xdr:to>
      <xdr:col>15</xdr:col>
      <xdr:colOff>4317</xdr:colOff>
      <xdr:row>3</xdr:row>
      <xdr:rowOff>111915</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
        <a:stretch>
          <a:fillRect/>
        </a:stretch>
      </xdr:blipFill>
      <xdr:spPr>
        <a:xfrm>
          <a:off x="6948714" y="72571"/>
          <a:ext cx="2870889" cy="6289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4017281</xdr:colOff>
      <xdr:row>0</xdr:row>
      <xdr:rowOff>41275</xdr:rowOff>
    </xdr:from>
    <xdr:to>
      <xdr:col>5</xdr:col>
      <xdr:colOff>1245052</xdr:colOff>
      <xdr:row>3</xdr:row>
      <xdr:rowOff>80619</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6531881" y="41275"/>
          <a:ext cx="3295196" cy="629894"/>
        </a:xfrm>
        <a:prstGeom prst="rect">
          <a:avLst/>
        </a:prstGeom>
      </xdr:spPr>
    </xdr:pic>
    <xdr:clientData/>
  </xdr:twoCellAnchor>
  <xdr:twoCellAnchor editAs="oneCell">
    <xdr:from>
      <xdr:col>2</xdr:col>
      <xdr:colOff>0</xdr:colOff>
      <xdr:row>12</xdr:row>
      <xdr:rowOff>0</xdr:rowOff>
    </xdr:from>
    <xdr:to>
      <xdr:col>4</xdr:col>
      <xdr:colOff>578365</xdr:colOff>
      <xdr:row>29</xdr:row>
      <xdr:rowOff>56066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333500" y="2428875"/>
          <a:ext cx="5944115" cy="2889754"/>
        </a:xfrm>
        <a:prstGeom prst="rect">
          <a:avLst/>
        </a:prstGeom>
      </xdr:spPr>
    </xdr:pic>
    <xdr:clientData/>
  </xdr:twoCellAnchor>
  <xdr:twoCellAnchor>
    <xdr:from>
      <xdr:col>2</xdr:col>
      <xdr:colOff>182564</xdr:colOff>
      <xdr:row>10</xdr:row>
      <xdr:rowOff>127001</xdr:rowOff>
    </xdr:from>
    <xdr:to>
      <xdr:col>3</xdr:col>
      <xdr:colOff>1936751</xdr:colOff>
      <xdr:row>17</xdr:row>
      <xdr:rowOff>15876</xdr:rowOff>
    </xdr:to>
    <xdr:sp macro="" textlink="">
      <xdr:nvSpPr>
        <xdr:cNvPr id="3" name="Oval 2">
          <a:extLst>
            <a:ext uri="{FF2B5EF4-FFF2-40B4-BE49-F238E27FC236}">
              <a16:creationId xmlns:a16="http://schemas.microsoft.com/office/drawing/2014/main" id="{00000000-0008-0000-0200-000003000000}"/>
            </a:ext>
          </a:extLst>
        </xdr:cNvPr>
        <xdr:cNvSpPr/>
      </xdr:nvSpPr>
      <xdr:spPr>
        <a:xfrm>
          <a:off x="1516064" y="2222501"/>
          <a:ext cx="2984500" cy="1055688"/>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2095500</xdr:colOff>
      <xdr:row>13</xdr:row>
      <xdr:rowOff>119064</xdr:rowOff>
    </xdr:from>
    <xdr:to>
      <xdr:col>3</xdr:col>
      <xdr:colOff>3000375</xdr:colOff>
      <xdr:row>13</xdr:row>
      <xdr:rowOff>127000</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flipH="1" flipV="1">
          <a:off x="4659313" y="2714627"/>
          <a:ext cx="904875" cy="7936"/>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3000374</xdr:colOff>
      <xdr:row>12</xdr:row>
      <xdr:rowOff>79374</xdr:rowOff>
    </xdr:from>
    <xdr:to>
      <xdr:col>5</xdr:col>
      <xdr:colOff>984250</xdr:colOff>
      <xdr:row>15</xdr:row>
      <xdr:rowOff>103186</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5564187" y="2508249"/>
          <a:ext cx="4738688"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forecast is for switch chips used in these high-performance</a:t>
          </a:r>
          <a:r>
            <a:rPr lang="en-US" sz="1200" baseline="0"/>
            <a:t> Ethernet switches used in hyper-scale datacenters</a:t>
          </a:r>
          <a:endParaRPr lang="en-US" sz="12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100696</xdr:colOff>
      <xdr:row>0</xdr:row>
      <xdr:rowOff>0</xdr:rowOff>
    </xdr:from>
    <xdr:to>
      <xdr:col>10</xdr:col>
      <xdr:colOff>401194</xdr:colOff>
      <xdr:row>3</xdr:row>
      <xdr:rowOff>16364</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1"/>
        <a:stretch>
          <a:fillRect/>
        </a:stretch>
      </xdr:blipFill>
      <xdr:spPr>
        <a:xfrm>
          <a:off x="7775125" y="0"/>
          <a:ext cx="2815098" cy="615078"/>
        </a:xfrm>
        <a:prstGeom prst="rect">
          <a:avLst/>
        </a:prstGeom>
      </xdr:spPr>
    </xdr:pic>
    <xdr:clientData/>
  </xdr:twoCellAnchor>
  <xdr:twoCellAnchor>
    <xdr:from>
      <xdr:col>0</xdr:col>
      <xdr:colOff>305063</xdr:colOff>
      <xdr:row>6</xdr:row>
      <xdr:rowOff>200554</xdr:rowOff>
    </xdr:from>
    <xdr:to>
      <xdr:col>4</xdr:col>
      <xdr:colOff>224367</xdr:colOff>
      <xdr:row>21</xdr:row>
      <xdr:rowOff>74083</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296336</xdr:colOff>
      <xdr:row>7</xdr:row>
      <xdr:rowOff>16934</xdr:rowOff>
    </xdr:from>
    <xdr:to>
      <xdr:col>10</xdr:col>
      <xdr:colOff>42335</xdr:colOff>
      <xdr:row>21</xdr:row>
      <xdr:rowOff>91017</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61382</xdr:colOff>
      <xdr:row>70</xdr:row>
      <xdr:rowOff>82549</xdr:rowOff>
    </xdr:from>
    <xdr:to>
      <xdr:col>8</xdr:col>
      <xdr:colOff>825499</xdr:colOff>
      <xdr:row>88</xdr:row>
      <xdr:rowOff>63499</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840318</xdr:colOff>
      <xdr:row>125</xdr:row>
      <xdr:rowOff>122765</xdr:rowOff>
    </xdr:from>
    <xdr:to>
      <xdr:col>9</xdr:col>
      <xdr:colOff>467784</xdr:colOff>
      <xdr:row>141</xdr:row>
      <xdr:rowOff>21165</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126</xdr:row>
      <xdr:rowOff>0</xdr:rowOff>
    </xdr:from>
    <xdr:to>
      <xdr:col>3</xdr:col>
      <xdr:colOff>736600</xdr:colOff>
      <xdr:row>141</xdr:row>
      <xdr:rowOff>76200</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355600</xdr:colOff>
      <xdr:row>146</xdr:row>
      <xdr:rowOff>0</xdr:rowOff>
    </xdr:from>
    <xdr:to>
      <xdr:col>6</xdr:col>
      <xdr:colOff>101600</xdr:colOff>
      <xdr:row>161</xdr:row>
      <xdr:rowOff>76200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146</xdr:row>
      <xdr:rowOff>0</xdr:rowOff>
    </xdr:from>
    <xdr:to>
      <xdr:col>2</xdr:col>
      <xdr:colOff>342900</xdr:colOff>
      <xdr:row>161</xdr:row>
      <xdr:rowOff>76200</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45358</xdr:colOff>
      <xdr:row>4</xdr:row>
      <xdr:rowOff>54431</xdr:rowOff>
    </xdr:from>
    <xdr:to>
      <xdr:col>9</xdr:col>
      <xdr:colOff>571501</xdr:colOff>
      <xdr:row>6</xdr:row>
      <xdr:rowOff>163286</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3401787" y="889002"/>
          <a:ext cx="6694714" cy="580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rPr>
            <a:t>Numbers on this tab are hardcoded, and will not change when assumptions</a:t>
          </a:r>
          <a:r>
            <a:rPr lang="en-US" sz="1400" baseline="0">
              <a:solidFill>
                <a:srgbClr val="FF0000"/>
              </a:solidFill>
            </a:rPr>
            <a:t> on Alphabet, Amazon, or Meta tabs are changed. </a:t>
          </a:r>
          <a:endParaRPr lang="en-US" sz="1400">
            <a:solidFill>
              <a:srgbClr val="FF0000"/>
            </a:solidFill>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0.39906</cdr:x>
      <cdr:y>0.70833</cdr:y>
    </cdr:from>
    <cdr:to>
      <cdr:x>0.94464</cdr:x>
      <cdr:y>0.85648</cdr:y>
    </cdr:to>
    <cdr:pic>
      <cdr:nvPicPr>
        <cdr:cNvPr id="2" name="Picture 1">
          <a:extLst xmlns:a="http://schemas.openxmlformats.org/drawingml/2006/main">
            <a:ext uri="{FF2B5EF4-FFF2-40B4-BE49-F238E27FC236}">
              <a16:creationId xmlns:a16="http://schemas.microsoft.com/office/drawing/2014/main" id="{00000000-0008-0000-0400-00002F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464671" y="1943100"/>
          <a:ext cx="2002430" cy="406399"/>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0.17301</cdr:x>
      <cdr:y>0.31566</cdr:y>
    </cdr:from>
    <cdr:to>
      <cdr:x>0.74394</cdr:x>
      <cdr:y>0.47069</cdr:y>
    </cdr:to>
    <cdr:pic>
      <cdr:nvPicPr>
        <cdr:cNvPr id="2" name="Picture 1">
          <a:extLst xmlns:a="http://schemas.openxmlformats.org/drawingml/2006/main">
            <a:ext uri="{FF2B5EF4-FFF2-40B4-BE49-F238E27FC236}">
              <a16:creationId xmlns:a16="http://schemas.microsoft.com/office/drawing/2014/main" id="{00000000-0008-0000-0400-00002F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35001" y="865913"/>
          <a:ext cx="2095499" cy="425287"/>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xdr:from>
      <xdr:col>13</xdr:col>
      <xdr:colOff>0</xdr:colOff>
      <xdr:row>48</xdr:row>
      <xdr:rowOff>80963</xdr:rowOff>
    </xdr:from>
    <xdr:to>
      <xdr:col>13</xdr:col>
      <xdr:colOff>0</xdr:colOff>
      <xdr:row>57</xdr:row>
      <xdr:rowOff>157163</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48</xdr:row>
      <xdr:rowOff>90489</xdr:rowOff>
    </xdr:from>
    <xdr:to>
      <xdr:col>13</xdr:col>
      <xdr:colOff>0</xdr:colOff>
      <xdr:row>68</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1246491</xdr:colOff>
      <xdr:row>50</xdr:row>
      <xdr:rowOff>27216</xdr:rowOff>
    </xdr:from>
    <xdr:to>
      <xdr:col>5</xdr:col>
      <xdr:colOff>201084</xdr:colOff>
      <xdr:row>67</xdr:row>
      <xdr:rowOff>7424</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48</xdr:row>
      <xdr:rowOff>80963</xdr:rowOff>
    </xdr:from>
    <xdr:to>
      <xdr:col>13</xdr:col>
      <xdr:colOff>0</xdr:colOff>
      <xdr:row>57</xdr:row>
      <xdr:rowOff>157163</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48</xdr:row>
      <xdr:rowOff>80963</xdr:rowOff>
    </xdr:from>
    <xdr:to>
      <xdr:col>13</xdr:col>
      <xdr:colOff>0</xdr:colOff>
      <xdr:row>57</xdr:row>
      <xdr:rowOff>157163</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207</xdr:row>
      <xdr:rowOff>0</xdr:rowOff>
    </xdr:from>
    <xdr:to>
      <xdr:col>6</xdr:col>
      <xdr:colOff>221673</xdr:colOff>
      <xdr:row>232</xdr:row>
      <xdr:rowOff>33358</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a:stretch>
          <a:fillRect/>
        </a:stretch>
      </xdr:blipFill>
      <xdr:spPr>
        <a:xfrm>
          <a:off x="404091" y="30676273"/>
          <a:ext cx="7772400" cy="4371975"/>
        </a:xfrm>
        <a:prstGeom prst="rect">
          <a:avLst/>
        </a:prstGeom>
      </xdr:spPr>
    </xdr:pic>
    <xdr:clientData/>
  </xdr:twoCellAnchor>
  <xdr:twoCellAnchor editAs="oneCell">
    <xdr:from>
      <xdr:col>1</xdr:col>
      <xdr:colOff>0</xdr:colOff>
      <xdr:row>239</xdr:row>
      <xdr:rowOff>0</xdr:rowOff>
    </xdr:from>
    <xdr:to>
      <xdr:col>6</xdr:col>
      <xdr:colOff>221673</xdr:colOff>
      <xdr:row>264</xdr:row>
      <xdr:rowOff>42430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7"/>
        <a:stretch>
          <a:fillRect/>
        </a:stretch>
      </xdr:blipFill>
      <xdr:spPr>
        <a:xfrm>
          <a:off x="404091" y="37257182"/>
          <a:ext cx="7772400" cy="4371975"/>
        </a:xfrm>
        <a:prstGeom prst="rect">
          <a:avLst/>
        </a:prstGeom>
      </xdr:spPr>
    </xdr:pic>
    <xdr:clientData/>
  </xdr:twoCellAnchor>
  <xdr:twoCellAnchor>
    <xdr:from>
      <xdr:col>11</xdr:col>
      <xdr:colOff>217412</xdr:colOff>
      <xdr:row>50</xdr:row>
      <xdr:rowOff>12700</xdr:rowOff>
    </xdr:from>
    <xdr:to>
      <xdr:col>17</xdr:col>
      <xdr:colOff>592667</xdr:colOff>
      <xdr:row>67</xdr:row>
      <xdr:rowOff>29030</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371929</xdr:colOff>
      <xdr:row>50</xdr:row>
      <xdr:rowOff>0</xdr:rowOff>
    </xdr:from>
    <xdr:to>
      <xdr:col>11</xdr:col>
      <xdr:colOff>150284</xdr:colOff>
      <xdr:row>67</xdr:row>
      <xdr:rowOff>9071</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98123</xdr:colOff>
      <xdr:row>170</xdr:row>
      <xdr:rowOff>83005</xdr:rowOff>
    </xdr:from>
    <xdr:to>
      <xdr:col>7</xdr:col>
      <xdr:colOff>810382</xdr:colOff>
      <xdr:row>186</xdr:row>
      <xdr:rowOff>33263</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74084</xdr:colOff>
      <xdr:row>60</xdr:row>
      <xdr:rowOff>55563</xdr:rowOff>
    </xdr:from>
    <xdr:to>
      <xdr:col>1</xdr:col>
      <xdr:colOff>717021</xdr:colOff>
      <xdr:row>67</xdr:row>
      <xdr:rowOff>76728</xdr:rowOff>
    </xdr:to>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74084" y="11654896"/>
          <a:ext cx="1013354" cy="1206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Changing ratios in column A below will change the model result</a:t>
          </a:r>
        </a:p>
      </xdr:txBody>
    </xdr:sp>
    <xdr:clientData/>
  </xdr:twoCellAnchor>
  <xdr:twoCellAnchor>
    <xdr:from>
      <xdr:col>9</xdr:col>
      <xdr:colOff>190501</xdr:colOff>
      <xdr:row>6</xdr:row>
      <xdr:rowOff>54428</xdr:rowOff>
    </xdr:from>
    <xdr:to>
      <xdr:col>17</xdr:col>
      <xdr:colOff>408214</xdr:colOff>
      <xdr:row>11</xdr:row>
      <xdr:rowOff>45357</xdr:rowOff>
    </xdr:to>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0341430" y="1279071"/>
          <a:ext cx="5996213" cy="843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rPr>
            <a:t>Assumptions on this tab identified</a:t>
          </a:r>
          <a:r>
            <a:rPr lang="en-US" sz="1400" baseline="0">
              <a:solidFill>
                <a:srgbClr val="FF0000"/>
              </a:solidFill>
            </a:rPr>
            <a:t> by blue text color</a:t>
          </a:r>
          <a:r>
            <a:rPr lang="en-US" sz="1400">
              <a:solidFill>
                <a:srgbClr val="FF0000"/>
              </a:solidFill>
            </a:rPr>
            <a:t> are active, and will change the model results on this page.  Totals on summary</a:t>
          </a:r>
          <a:r>
            <a:rPr lang="en-US" sz="1400" baseline="0">
              <a:solidFill>
                <a:srgbClr val="FF0000"/>
              </a:solidFill>
            </a:rPr>
            <a:t> page are hardcoded to reflect the original LightCounting assumptions.</a:t>
          </a:r>
          <a:endParaRPr lang="en-US" sz="1400">
            <a:solidFill>
              <a:srgbClr val="FF0000"/>
            </a:solidFill>
          </a:endParaRPr>
        </a:p>
      </xdr:txBody>
    </xdr:sp>
    <xdr:clientData/>
  </xdr:twoCellAnchor>
  <xdr:twoCellAnchor editAs="oneCell">
    <xdr:from>
      <xdr:col>6</xdr:col>
      <xdr:colOff>65315</xdr:colOff>
      <xdr:row>0</xdr:row>
      <xdr:rowOff>0</xdr:rowOff>
    </xdr:from>
    <xdr:to>
      <xdr:col>9</xdr:col>
      <xdr:colOff>202527</xdr:colOff>
      <xdr:row>3</xdr:row>
      <xdr:rowOff>16364</xdr:rowOff>
    </xdr:to>
    <xdr:pic>
      <xdr:nvPicPr>
        <xdr:cNvPr id="16" name="Picture 15">
          <a:extLst>
            <a:ext uri="{FF2B5EF4-FFF2-40B4-BE49-F238E27FC236}">
              <a16:creationId xmlns:a16="http://schemas.microsoft.com/office/drawing/2014/main" id="{E70A57EA-1DBB-4790-AE31-E7FF0E5DC6C0}"/>
            </a:ext>
          </a:extLst>
        </xdr:cNvPr>
        <xdr:cNvPicPr>
          <a:picLocks noChangeAspect="1"/>
        </xdr:cNvPicPr>
      </xdr:nvPicPr>
      <xdr:blipFill>
        <a:blip xmlns:r="http://schemas.openxmlformats.org/officeDocument/2006/relationships" r:embed="rId11"/>
        <a:stretch>
          <a:fillRect/>
        </a:stretch>
      </xdr:blipFill>
      <xdr:spPr>
        <a:xfrm>
          <a:off x="7369629" y="0"/>
          <a:ext cx="2815098" cy="6150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844544</xdr:colOff>
      <xdr:row>51</xdr:row>
      <xdr:rowOff>11958</xdr:rowOff>
    </xdr:from>
    <xdr:to>
      <xdr:col>4</xdr:col>
      <xdr:colOff>746991</xdr:colOff>
      <xdr:row>67</xdr:row>
      <xdr:rowOff>102734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368300</xdr:colOff>
      <xdr:row>194</xdr:row>
      <xdr:rowOff>12700</xdr:rowOff>
    </xdr:from>
    <xdr:to>
      <xdr:col>6</xdr:col>
      <xdr:colOff>10584</xdr:colOff>
      <xdr:row>218</xdr:row>
      <xdr:rowOff>117475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368300" y="30226000"/>
          <a:ext cx="7112000" cy="4067175"/>
        </a:xfrm>
        <a:prstGeom prst="rect">
          <a:avLst/>
        </a:prstGeom>
      </xdr:spPr>
    </xdr:pic>
    <xdr:clientData/>
  </xdr:twoCellAnchor>
  <xdr:twoCellAnchor>
    <xdr:from>
      <xdr:col>10</xdr:col>
      <xdr:colOff>783577</xdr:colOff>
      <xdr:row>51</xdr:row>
      <xdr:rowOff>22267</xdr:rowOff>
    </xdr:from>
    <xdr:to>
      <xdr:col>17</xdr:col>
      <xdr:colOff>518583</xdr:colOff>
      <xdr:row>67</xdr:row>
      <xdr:rowOff>168234</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842132</xdr:colOff>
      <xdr:row>51</xdr:row>
      <xdr:rowOff>36287</xdr:rowOff>
    </xdr:from>
    <xdr:to>
      <xdr:col>10</xdr:col>
      <xdr:colOff>734786</xdr:colOff>
      <xdr:row>68</xdr:row>
      <xdr:rowOff>2</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60613</xdr:colOff>
      <xdr:row>128</xdr:row>
      <xdr:rowOff>54263</xdr:rowOff>
    </xdr:from>
    <xdr:to>
      <xdr:col>8</xdr:col>
      <xdr:colOff>582083</xdr:colOff>
      <xdr:row>146</xdr:row>
      <xdr:rowOff>74083</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61</xdr:row>
      <xdr:rowOff>63500</xdr:rowOff>
    </xdr:from>
    <xdr:to>
      <xdr:col>1</xdr:col>
      <xdr:colOff>497417</xdr:colOff>
      <xdr:row>68</xdr:row>
      <xdr:rowOff>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0" y="10710333"/>
          <a:ext cx="1047750" cy="11218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Changing ratios in column A below will change the model result</a:t>
          </a:r>
        </a:p>
      </xdr:txBody>
    </xdr:sp>
    <xdr:clientData/>
  </xdr:twoCellAnchor>
  <xdr:twoCellAnchor>
    <xdr:from>
      <xdr:col>9</xdr:col>
      <xdr:colOff>127000</xdr:colOff>
      <xdr:row>5</xdr:row>
      <xdr:rowOff>154215</xdr:rowOff>
    </xdr:from>
    <xdr:to>
      <xdr:col>17</xdr:col>
      <xdr:colOff>390070</xdr:colOff>
      <xdr:row>10</xdr:row>
      <xdr:rowOff>145144</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0314214" y="1215572"/>
          <a:ext cx="5996213" cy="843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rPr>
            <a:t>Assumptions on this tab identified</a:t>
          </a:r>
          <a:r>
            <a:rPr lang="en-US" sz="1400" baseline="0">
              <a:solidFill>
                <a:srgbClr val="FF0000"/>
              </a:solidFill>
            </a:rPr>
            <a:t> by blue text color</a:t>
          </a:r>
          <a:r>
            <a:rPr lang="en-US" sz="1400">
              <a:solidFill>
                <a:srgbClr val="FF0000"/>
              </a:solidFill>
            </a:rPr>
            <a:t> are active, and will change the model results on this page.  Totals on summary</a:t>
          </a:r>
          <a:r>
            <a:rPr lang="en-US" sz="1400" baseline="0">
              <a:solidFill>
                <a:srgbClr val="FF0000"/>
              </a:solidFill>
            </a:rPr>
            <a:t> page are hardcoded to reflect the original LightCounting assumptions.</a:t>
          </a:r>
          <a:endParaRPr lang="en-US" sz="1400">
            <a:solidFill>
              <a:srgbClr val="FF0000"/>
            </a:solidFill>
          </a:endParaRPr>
        </a:p>
      </xdr:txBody>
    </xdr:sp>
    <xdr:clientData/>
  </xdr:twoCellAnchor>
  <xdr:twoCellAnchor editAs="oneCell">
    <xdr:from>
      <xdr:col>5</xdr:col>
      <xdr:colOff>740228</xdr:colOff>
      <xdr:row>0</xdr:row>
      <xdr:rowOff>76200</xdr:rowOff>
    </xdr:from>
    <xdr:to>
      <xdr:col>8</xdr:col>
      <xdr:colOff>877440</xdr:colOff>
      <xdr:row>3</xdr:row>
      <xdr:rowOff>92564</xdr:rowOff>
    </xdr:to>
    <xdr:pic>
      <xdr:nvPicPr>
        <xdr:cNvPr id="10" name="Picture 9">
          <a:extLst>
            <a:ext uri="{FF2B5EF4-FFF2-40B4-BE49-F238E27FC236}">
              <a16:creationId xmlns:a16="http://schemas.microsoft.com/office/drawing/2014/main" id="{2CF2DF6A-1364-4A82-A963-6F8AE4D83032}"/>
            </a:ext>
          </a:extLst>
        </xdr:cNvPr>
        <xdr:cNvPicPr>
          <a:picLocks noChangeAspect="1"/>
        </xdr:cNvPicPr>
      </xdr:nvPicPr>
      <xdr:blipFill>
        <a:blip xmlns:r="http://schemas.openxmlformats.org/officeDocument/2006/relationships" r:embed="rId6"/>
        <a:stretch>
          <a:fillRect/>
        </a:stretch>
      </xdr:blipFill>
      <xdr:spPr>
        <a:xfrm>
          <a:off x="7184571" y="76200"/>
          <a:ext cx="2815098" cy="6150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823624</xdr:colOff>
      <xdr:row>50</xdr:row>
      <xdr:rowOff>12700</xdr:rowOff>
    </xdr:from>
    <xdr:to>
      <xdr:col>4</xdr:col>
      <xdr:colOff>461818</xdr:colOff>
      <xdr:row>65</xdr:row>
      <xdr:rowOff>119063</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634999</xdr:colOff>
      <xdr:row>49</xdr:row>
      <xdr:rowOff>211667</xdr:rowOff>
    </xdr:from>
    <xdr:to>
      <xdr:col>9</xdr:col>
      <xdr:colOff>391583</xdr:colOff>
      <xdr:row>65</xdr:row>
      <xdr:rowOff>138545</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10583</xdr:colOff>
      <xdr:row>49</xdr:row>
      <xdr:rowOff>222250</xdr:rowOff>
    </xdr:from>
    <xdr:to>
      <xdr:col>17</xdr:col>
      <xdr:colOff>74083</xdr:colOff>
      <xdr:row>65</xdr:row>
      <xdr:rowOff>105833</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63498</xdr:colOff>
      <xdr:row>129</xdr:row>
      <xdr:rowOff>21167</xdr:rowOff>
    </xdr:from>
    <xdr:to>
      <xdr:col>8</xdr:col>
      <xdr:colOff>158749</xdr:colOff>
      <xdr:row>145</xdr:row>
      <xdr:rowOff>147259</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63501</xdr:colOff>
      <xdr:row>59</xdr:row>
      <xdr:rowOff>10585</xdr:rowOff>
    </xdr:from>
    <xdr:to>
      <xdr:col>1</xdr:col>
      <xdr:colOff>709084</xdr:colOff>
      <xdr:row>66</xdr:row>
      <xdr:rowOff>10584</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63501" y="9980085"/>
          <a:ext cx="1016000" cy="11853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Changing ratios in column A below will change the model result</a:t>
          </a:r>
        </a:p>
      </xdr:txBody>
    </xdr:sp>
    <xdr:clientData/>
  </xdr:twoCellAnchor>
  <xdr:twoCellAnchor>
    <xdr:from>
      <xdr:col>9</xdr:col>
      <xdr:colOff>169333</xdr:colOff>
      <xdr:row>6</xdr:row>
      <xdr:rowOff>0</xdr:rowOff>
    </xdr:from>
    <xdr:to>
      <xdr:col>19</xdr:col>
      <xdr:colOff>133046</xdr:colOff>
      <xdr:row>10</xdr:row>
      <xdr:rowOff>134560</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10191750" y="1238250"/>
          <a:ext cx="5996213" cy="843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rPr>
            <a:t>Assumptions on this tab identified</a:t>
          </a:r>
          <a:r>
            <a:rPr lang="en-US" sz="1400" baseline="0">
              <a:solidFill>
                <a:srgbClr val="FF0000"/>
              </a:solidFill>
            </a:rPr>
            <a:t> by blue text color</a:t>
          </a:r>
          <a:r>
            <a:rPr lang="en-US" sz="1400">
              <a:solidFill>
                <a:srgbClr val="FF0000"/>
              </a:solidFill>
            </a:rPr>
            <a:t> are active, and will change the model results on this page.  Totals on summary</a:t>
          </a:r>
          <a:r>
            <a:rPr lang="en-US" sz="1400" baseline="0">
              <a:solidFill>
                <a:srgbClr val="FF0000"/>
              </a:solidFill>
            </a:rPr>
            <a:t> page are hardcoded to reflect the original LightCounting assumptions.</a:t>
          </a:r>
          <a:endParaRPr lang="en-US" sz="1400">
            <a:solidFill>
              <a:srgbClr val="FF0000"/>
            </a:solidFill>
          </a:endParaRPr>
        </a:p>
      </xdr:txBody>
    </xdr:sp>
    <xdr:clientData/>
  </xdr:twoCellAnchor>
  <xdr:twoCellAnchor editAs="oneCell">
    <xdr:from>
      <xdr:col>5</xdr:col>
      <xdr:colOff>729343</xdr:colOff>
      <xdr:row>0</xdr:row>
      <xdr:rowOff>21771</xdr:rowOff>
    </xdr:from>
    <xdr:to>
      <xdr:col>8</xdr:col>
      <xdr:colOff>866555</xdr:colOff>
      <xdr:row>3</xdr:row>
      <xdr:rowOff>38135</xdr:rowOff>
    </xdr:to>
    <xdr:pic>
      <xdr:nvPicPr>
        <xdr:cNvPr id="9" name="Picture 8">
          <a:extLst>
            <a:ext uri="{FF2B5EF4-FFF2-40B4-BE49-F238E27FC236}">
              <a16:creationId xmlns:a16="http://schemas.microsoft.com/office/drawing/2014/main" id="{11A228A8-19E8-4913-AD4A-9AAD19B2D819}"/>
            </a:ext>
          </a:extLst>
        </xdr:cNvPr>
        <xdr:cNvPicPr>
          <a:picLocks noChangeAspect="1"/>
        </xdr:cNvPicPr>
      </xdr:nvPicPr>
      <xdr:blipFill>
        <a:blip xmlns:r="http://schemas.openxmlformats.org/officeDocument/2006/relationships" r:embed="rId5"/>
        <a:stretch>
          <a:fillRect/>
        </a:stretch>
      </xdr:blipFill>
      <xdr:spPr>
        <a:xfrm>
          <a:off x="6999514" y="21771"/>
          <a:ext cx="2815098" cy="6150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ropbox/LC%20Reports/40-100G%20Data%20Center%20study/2015%20update/Ethernet%20historical%20data%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hn%20Lively/LightCounting%20Dropbox/Optical/Switch%20report/2022/LC%20Switch%20Report%20Client_master_2022%20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hernet"/>
    </sheetNames>
    <sheetDataSet>
      <sheetData sheetId="0" refreshError="1">
        <row r="9">
          <cell r="AE9" t="str">
            <v>A_10G_17</v>
          </cell>
        </row>
        <row r="10">
          <cell r="AE10" t="str">
            <v>A_10G_21</v>
          </cell>
        </row>
        <row r="11">
          <cell r="AE11" t="str">
            <v>A_10G_16</v>
          </cell>
        </row>
        <row r="12">
          <cell r="AE12" t="str">
            <v>A_10G_20</v>
          </cell>
        </row>
        <row r="13">
          <cell r="AE13" t="str">
            <v>EoC</v>
          </cell>
        </row>
        <row r="14">
          <cell r="AE14" t="str">
            <v>A_40G_11</v>
          </cell>
        </row>
        <row r="15">
          <cell r="AE15" t="str">
            <v>A_100G_5</v>
          </cell>
        </row>
        <row r="16">
          <cell r="AE16" t="str">
            <v>B_10R_18</v>
          </cell>
        </row>
        <row r="17">
          <cell r="AE17" t="str">
            <v>B_10R_15</v>
          </cell>
        </row>
        <row r="18">
          <cell r="AE18" t="str">
            <v>C_1G_13</v>
          </cell>
        </row>
        <row r="19">
          <cell r="AE19" t="str">
            <v>C_1G_14</v>
          </cell>
        </row>
        <row r="20">
          <cell r="AE20" t="str">
            <v>C_1G_7</v>
          </cell>
        </row>
        <row r="21">
          <cell r="AE21" t="str">
            <v>C_1G_1</v>
          </cell>
        </row>
        <row r="22">
          <cell r="AE22" t="str">
            <v>D_FE_22</v>
          </cell>
        </row>
        <row r="23">
          <cell r="AE23" t="str">
            <v>D_40F_5</v>
          </cell>
        </row>
        <row r="24">
          <cell r="AE24" t="str">
            <v>D_40SS_11</v>
          </cell>
        </row>
        <row r="25">
          <cell r="AE25" t="str">
            <v>E_1G_13</v>
          </cell>
        </row>
        <row r="26">
          <cell r="AE26" t="str">
            <v>E_1G_14</v>
          </cell>
        </row>
        <row r="27">
          <cell r="AE27" t="str">
            <v>E_1G_8</v>
          </cell>
        </row>
        <row r="28">
          <cell r="AE28" t="str">
            <v>E_10G_19</v>
          </cell>
        </row>
        <row r="29">
          <cell r="AE29" t="str">
            <v>E_10G_17</v>
          </cell>
        </row>
        <row r="30">
          <cell r="AE30" t="str">
            <v>E_10G_21</v>
          </cell>
        </row>
        <row r="31">
          <cell r="AE31" t="str">
            <v>E_10G_15</v>
          </cell>
        </row>
        <row r="32">
          <cell r="AE32" t="str">
            <v>E_40G_5</v>
          </cell>
        </row>
        <row r="33">
          <cell r="AE33" t="str">
            <v>E_40G_11</v>
          </cell>
        </row>
        <row r="34">
          <cell r="AE34" t="str">
            <v>E_100G_5</v>
          </cell>
        </row>
        <row r="35">
          <cell r="AE35" t="str">
            <v>E_100G_6</v>
          </cell>
        </row>
        <row r="36">
          <cell r="AE36" t="str">
            <v>F_FE_22</v>
          </cell>
        </row>
        <row r="37">
          <cell r="AE37" t="str">
            <v>G_1G_14</v>
          </cell>
        </row>
        <row r="38">
          <cell r="AE38" t="str">
            <v>G_1G_10</v>
          </cell>
        </row>
        <row r="39">
          <cell r="AE39" t="str">
            <v>G_10G_17</v>
          </cell>
        </row>
        <row r="40">
          <cell r="AE40" t="str">
            <v>G_10G_21</v>
          </cell>
        </row>
        <row r="41">
          <cell r="AE41" t="str">
            <v>G_10G_15</v>
          </cell>
        </row>
        <row r="42">
          <cell r="AE42" t="str">
            <v>H_1G_14</v>
          </cell>
        </row>
        <row r="43">
          <cell r="AE43" t="str">
            <v>H_1G_10</v>
          </cell>
        </row>
        <row r="44">
          <cell r="AE44" t="str">
            <v>H_10G_21</v>
          </cell>
        </row>
        <row r="45">
          <cell r="AE45" t="str">
            <v>H_10G_15</v>
          </cell>
        </row>
        <row r="46">
          <cell r="AE46" t="str">
            <v>MISC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Title page"/>
      <sheetName val="Methodology"/>
      <sheetName val="Products"/>
      <sheetName val="Summary"/>
      <sheetName val="Alibaba"/>
      <sheetName val="Alphabet"/>
      <sheetName val="Amazon"/>
      <sheetName val="Meta"/>
      <sheetName val="Microsoft"/>
      <sheetName val="All other Cloud"/>
    </sheetNames>
    <sheetDataSet>
      <sheetData sheetId="0" refreshError="1"/>
      <sheetData sheetId="1">
        <row r="2">
          <cell r="B2" t="str">
            <v>LightCounting Switch Chip Forecast</v>
          </cell>
        </row>
        <row r="3">
          <cell r="B3" t="str">
            <v>April 2022 final</v>
          </cell>
        </row>
      </sheetData>
      <sheetData sheetId="2" refreshError="1"/>
      <sheetData sheetId="3" refreshError="1"/>
      <sheetData sheetId="4" refreshError="1"/>
      <sheetData sheetId="5">
        <row r="8">
          <cell r="B8" t="str">
            <v>100G SR4_100 m_QSFP28</v>
          </cell>
        </row>
        <row r="9">
          <cell r="B9" t="str">
            <v>100G SR2_100 m_All</v>
          </cell>
        </row>
        <row r="10">
          <cell r="B10" t="str">
            <v>100G MM Duplex_100 - 300 m_QSFP28</v>
          </cell>
        </row>
        <row r="11">
          <cell r="B11" t="str">
            <v>100G eSR4_300 m_QSFP28</v>
          </cell>
        </row>
        <row r="12">
          <cell r="B12" t="str">
            <v>100G PSM4_500 m_QSFP28</v>
          </cell>
        </row>
        <row r="13">
          <cell r="B13" t="str">
            <v>100G DR_500 m_QSFP28</v>
          </cell>
        </row>
        <row r="14">
          <cell r="B14" t="str">
            <v>100G CWDM4-subspec_500 m_QSFP28</v>
          </cell>
        </row>
        <row r="15">
          <cell r="B15" t="str">
            <v>100G CWDM4_2 km_QSFP28</v>
          </cell>
        </row>
        <row r="16">
          <cell r="B16" t="str">
            <v>100G FR1_2 km_QSFP28</v>
          </cell>
        </row>
        <row r="17">
          <cell r="B17" t="str">
            <v>100G LR4_10 km_CFP</v>
          </cell>
        </row>
        <row r="18">
          <cell r="B18" t="str">
            <v>100G LR4_10 km_CFP2/4</v>
          </cell>
        </row>
        <row r="19">
          <cell r="B19" t="str">
            <v>100G LR4 and LR1_10 km_QSFP28</v>
          </cell>
        </row>
        <row r="20">
          <cell r="B20" t="str">
            <v>100G 4WDM10_10 km_QSFP28</v>
          </cell>
        </row>
        <row r="21">
          <cell r="B21" t="str">
            <v>100G 4WDM20_20 km_QSFP28</v>
          </cell>
        </row>
        <row r="22">
          <cell r="B22" t="str">
            <v>100G ER4-Lite_30 km_QSFP28</v>
          </cell>
        </row>
        <row r="23">
          <cell r="B23" t="str">
            <v>100G ER4_40 km_QSFP28</v>
          </cell>
        </row>
        <row r="24">
          <cell r="B24" t="str">
            <v>100G ZR4_80 km_QSFP28</v>
          </cell>
        </row>
        <row r="25">
          <cell r="B25" t="str">
            <v>200G SR4_100 m_QSFP56</v>
          </cell>
        </row>
        <row r="26">
          <cell r="B26" t="str">
            <v>200G FR4_2 km_QSFP56</v>
          </cell>
        </row>
        <row r="27">
          <cell r="B27" t="str">
            <v>2x200 (400G-SR8)_100 m_OSFP, QSFP-DD</v>
          </cell>
        </row>
        <row r="28">
          <cell r="B28" t="str">
            <v>2x(200G FR4)_2 km_OSFP</v>
          </cell>
        </row>
        <row r="29">
          <cell r="B29" t="str">
            <v>400G SR4.2, SR4_100 m_OSFP, QSFP-DD, QSFP112</v>
          </cell>
        </row>
        <row r="30">
          <cell r="B30" t="str">
            <v>400G DR4_500 m_OSFP, QSFP-DD, QSFP112</v>
          </cell>
        </row>
        <row r="31">
          <cell r="B31" t="str">
            <v>400G FR4_2 km_OSFP, QSFP-DD, QSFP112</v>
          </cell>
        </row>
        <row r="32">
          <cell r="B32" t="str">
            <v>400G LR4, LR8_10 km_OSFP, QSFP-DD, QSFP112</v>
          </cell>
        </row>
        <row r="33">
          <cell r="B33" t="str">
            <v>800G SR8_50 m_OSFP, QSFP-DD800</v>
          </cell>
        </row>
        <row r="34">
          <cell r="B34" t="str">
            <v>800G DR8_500 m_OSFP, QSFP-DD800</v>
          </cell>
        </row>
        <row r="35">
          <cell r="B35" t="str">
            <v>2x(400G FR4)_2 km_OSFP, QSFP-DD800</v>
          </cell>
        </row>
        <row r="36">
          <cell r="B36" t="str">
            <v>800G LR8, LR4_6, 10 km_TBD</v>
          </cell>
        </row>
        <row r="37">
          <cell r="B37" t="str">
            <v>800G ZRlite_10 km, 20 km_TBD</v>
          </cell>
        </row>
        <row r="38">
          <cell r="B38" t="str">
            <v>800G ER4_40 km_TBD</v>
          </cell>
        </row>
        <row r="39">
          <cell r="B39" t="str">
            <v>1.6T SR_100 m_OSFP-XD and TBD</v>
          </cell>
        </row>
        <row r="40">
          <cell r="B40" t="str">
            <v>1.6T DR_500 m_OSFP-XD and TBD</v>
          </cell>
        </row>
        <row r="41">
          <cell r="B41" t="str">
            <v>1.6T FR_2 km_OSFP-XD and TBD</v>
          </cell>
        </row>
      </sheetData>
      <sheetData sheetId="6" refreshError="1"/>
      <sheetData sheetId="7">
        <row r="44">
          <cell r="C44">
            <v>2021</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T46"/>
  <sheetViews>
    <sheetView showGridLines="0" tabSelected="1" zoomScale="70" zoomScaleNormal="70" zoomScalePageLayoutView="80" workbookViewId="0"/>
  </sheetViews>
  <sheetFormatPr defaultColWidth="9.21875" defaultRowHeight="13.2"/>
  <cols>
    <col min="1" max="1" width="4.44140625" style="3" customWidth="1"/>
    <col min="2" max="2" width="36.21875" style="3" customWidth="1"/>
    <col min="3" max="3" width="41.44140625" style="3" customWidth="1"/>
    <col min="4" max="16384" width="9.21875" style="3"/>
  </cols>
  <sheetData>
    <row r="1" spans="1:20">
      <c r="A1" s="2"/>
      <c r="B1" s="2"/>
      <c r="C1" s="2"/>
      <c r="D1" s="2"/>
      <c r="E1" s="2"/>
      <c r="F1" s="2"/>
      <c r="G1" s="2"/>
      <c r="H1" s="2"/>
      <c r="I1" s="2"/>
      <c r="J1" s="2"/>
      <c r="K1" s="2"/>
      <c r="L1" s="2"/>
      <c r="M1" s="2"/>
      <c r="N1" s="2"/>
      <c r="O1" s="2"/>
      <c r="P1" s="2"/>
      <c r="Q1" s="2"/>
      <c r="R1" s="2"/>
      <c r="S1" s="2"/>
      <c r="T1" s="2"/>
    </row>
    <row r="2" spans="1:20" ht="17.399999999999999">
      <c r="A2" s="2"/>
      <c r="B2" s="5" t="s">
        <v>33</v>
      </c>
      <c r="C2" s="2"/>
      <c r="D2" s="9"/>
      <c r="E2" s="2"/>
      <c r="F2" s="2"/>
      <c r="G2" s="2"/>
      <c r="H2" s="2"/>
      <c r="I2" s="2"/>
      <c r="J2" s="2"/>
      <c r="K2" s="2"/>
      <c r="L2" s="2"/>
      <c r="M2" s="2"/>
      <c r="N2" s="2"/>
      <c r="O2" s="2"/>
      <c r="P2" s="2"/>
      <c r="Q2" s="2"/>
      <c r="R2" s="2"/>
      <c r="S2" s="2"/>
      <c r="T2" s="2"/>
    </row>
    <row r="3" spans="1:20" ht="15.6">
      <c r="A3" s="2"/>
      <c r="B3" s="124" t="s">
        <v>196</v>
      </c>
      <c r="C3" s="2"/>
      <c r="D3" s="2"/>
      <c r="E3" s="2"/>
      <c r="F3" s="2"/>
      <c r="G3" s="2"/>
      <c r="H3" s="2"/>
      <c r="I3" s="2"/>
      <c r="J3" s="2"/>
      <c r="K3" s="2"/>
      <c r="L3" s="2"/>
      <c r="M3" s="2"/>
      <c r="N3" s="2"/>
      <c r="O3" s="2"/>
      <c r="P3" s="2"/>
      <c r="Q3" s="2"/>
      <c r="R3" s="2"/>
      <c r="S3" s="2"/>
      <c r="T3" s="2"/>
    </row>
    <row r="4" spans="1:20" ht="17.399999999999999">
      <c r="A4" s="2"/>
      <c r="B4" s="5" t="s">
        <v>85</v>
      </c>
      <c r="C4" s="2"/>
      <c r="D4" s="2"/>
      <c r="E4" s="2"/>
      <c r="F4" s="2"/>
      <c r="G4" s="2"/>
      <c r="H4" s="2"/>
      <c r="I4" s="2"/>
      <c r="J4" s="2"/>
      <c r="K4" s="2"/>
      <c r="L4" s="2"/>
      <c r="M4" s="2"/>
      <c r="N4" s="2"/>
      <c r="O4" s="2"/>
      <c r="P4" s="2"/>
      <c r="Q4" s="2"/>
      <c r="R4" s="2"/>
      <c r="S4" s="2"/>
      <c r="T4" s="2"/>
    </row>
    <row r="5" spans="1:20">
      <c r="A5" s="2"/>
      <c r="C5" s="2"/>
      <c r="D5" s="2"/>
      <c r="E5" s="2"/>
      <c r="F5" s="2"/>
      <c r="G5" s="2"/>
      <c r="I5" s="2"/>
      <c r="J5" s="2"/>
      <c r="K5" s="2"/>
      <c r="L5" s="2"/>
      <c r="M5" s="2"/>
      <c r="N5" s="2"/>
      <c r="O5" s="2"/>
      <c r="P5" s="2"/>
      <c r="Q5" s="2"/>
      <c r="R5" s="2"/>
      <c r="S5" s="2"/>
      <c r="T5" s="2"/>
    </row>
    <row r="6" spans="1:20" ht="12.75" customHeight="1">
      <c r="A6" s="2"/>
      <c r="B6" s="108"/>
      <c r="C6" s="108"/>
      <c r="D6" s="108"/>
      <c r="E6" s="108"/>
      <c r="F6" s="108"/>
      <c r="G6" s="108"/>
      <c r="H6" s="108"/>
      <c r="I6" s="108"/>
      <c r="J6" s="108"/>
      <c r="K6" s="108"/>
      <c r="L6" s="108"/>
      <c r="M6" s="108"/>
      <c r="N6" s="2"/>
      <c r="O6" s="2"/>
      <c r="P6" s="2"/>
      <c r="Q6" s="2"/>
      <c r="R6" s="2"/>
      <c r="S6" s="2"/>
      <c r="T6" s="2"/>
    </row>
    <row r="7" spans="1:20">
      <c r="A7" s="2"/>
      <c r="B7" s="108"/>
      <c r="C7" s="108"/>
      <c r="D7" s="108"/>
      <c r="E7" s="108"/>
      <c r="F7" s="108"/>
      <c r="G7" s="108"/>
      <c r="H7" s="108"/>
      <c r="I7" s="108"/>
      <c r="J7" s="108"/>
      <c r="K7" s="108"/>
      <c r="L7" s="108"/>
      <c r="M7" s="108"/>
      <c r="N7" s="2"/>
      <c r="O7" s="2"/>
      <c r="P7" s="2"/>
      <c r="Q7" s="2"/>
      <c r="R7" s="2"/>
      <c r="S7" s="2"/>
      <c r="T7" s="2"/>
    </row>
    <row r="8" spans="1:20" ht="15.6">
      <c r="A8" s="2"/>
      <c r="B8" s="46" t="s">
        <v>34</v>
      </c>
      <c r="C8" s="108"/>
      <c r="D8" s="108"/>
      <c r="E8" s="108"/>
      <c r="F8" s="108"/>
      <c r="G8" s="108"/>
      <c r="H8" s="108"/>
      <c r="I8" s="108"/>
      <c r="J8" s="108"/>
      <c r="K8" s="108"/>
      <c r="L8" s="108"/>
      <c r="M8" s="108"/>
      <c r="N8" s="2"/>
      <c r="O8" s="2"/>
      <c r="P8" s="2"/>
      <c r="Q8" s="2"/>
      <c r="R8" s="2"/>
      <c r="S8" s="2"/>
      <c r="T8" s="2"/>
    </row>
    <row r="9" spans="1:20">
      <c r="A9" s="2"/>
      <c r="B9" s="108"/>
      <c r="C9" s="108"/>
      <c r="D9" s="108"/>
      <c r="E9" s="108"/>
      <c r="F9" s="108"/>
      <c r="G9" s="108"/>
      <c r="H9" s="108"/>
      <c r="I9" s="108"/>
      <c r="J9" s="108"/>
      <c r="K9" s="108"/>
      <c r="L9" s="108"/>
      <c r="M9" s="108"/>
      <c r="N9" s="2"/>
      <c r="O9" s="2"/>
      <c r="P9" s="2"/>
      <c r="Q9" s="2"/>
      <c r="R9" s="2"/>
      <c r="S9" s="2"/>
      <c r="T9" s="2"/>
    </row>
    <row r="10" spans="1:20">
      <c r="A10" s="2"/>
      <c r="B10" s="108"/>
      <c r="C10" s="108"/>
      <c r="D10" s="108"/>
      <c r="E10" s="108"/>
      <c r="F10" s="108"/>
      <c r="G10" s="108"/>
      <c r="H10" s="108"/>
      <c r="I10" s="108"/>
      <c r="J10" s="108"/>
      <c r="K10" s="108"/>
      <c r="L10" s="108"/>
      <c r="M10" s="108"/>
      <c r="N10" s="2"/>
      <c r="O10" s="2"/>
      <c r="P10" s="2"/>
      <c r="Q10" s="2"/>
      <c r="R10" s="2"/>
      <c r="S10" s="2"/>
      <c r="T10" s="2"/>
    </row>
    <row r="11" spans="1:20" ht="24" customHeight="1">
      <c r="A11" s="2"/>
      <c r="B11" s="46" t="s">
        <v>86</v>
      </c>
      <c r="C11" s="20"/>
      <c r="D11" s="2"/>
      <c r="E11" s="40"/>
      <c r="F11" s="6"/>
      <c r="G11" s="2"/>
      <c r="H11" s="2"/>
      <c r="I11" s="2"/>
      <c r="J11" s="2"/>
      <c r="K11" s="2"/>
      <c r="L11" s="2"/>
      <c r="M11" s="2"/>
      <c r="N11" s="2"/>
      <c r="O11" s="2"/>
      <c r="P11" s="2"/>
      <c r="Q11" s="2"/>
      <c r="R11" s="2"/>
      <c r="S11" s="2"/>
      <c r="T11" s="2"/>
    </row>
    <row r="12" spans="1:20" ht="24" customHeight="1">
      <c r="A12" s="2"/>
      <c r="B12" s="20"/>
      <c r="C12" s="20"/>
      <c r="D12" s="2"/>
      <c r="E12" s="6"/>
      <c r="F12" s="6"/>
      <c r="G12" s="2"/>
      <c r="H12" s="2"/>
      <c r="I12" s="2"/>
      <c r="J12" s="2"/>
      <c r="K12" s="2"/>
      <c r="L12" s="2"/>
      <c r="M12" s="2"/>
      <c r="N12" s="2"/>
      <c r="O12" s="2"/>
      <c r="P12" s="2"/>
      <c r="Q12" s="2"/>
      <c r="R12" s="2"/>
      <c r="S12" s="2"/>
      <c r="T12" s="2"/>
    </row>
    <row r="13" spans="1:20" ht="24" customHeight="1">
      <c r="A13" s="2"/>
      <c r="C13" s="2"/>
      <c r="D13" s="2"/>
      <c r="E13" s="2"/>
      <c r="F13" s="2"/>
      <c r="G13" s="2"/>
      <c r="H13" s="2"/>
      <c r="I13" s="2"/>
      <c r="J13" s="2"/>
      <c r="K13" s="2"/>
      <c r="L13" s="2"/>
      <c r="M13" s="2"/>
      <c r="N13" s="2"/>
      <c r="O13" s="2"/>
      <c r="P13" s="2"/>
      <c r="Q13" s="2"/>
      <c r="R13" s="2"/>
      <c r="S13" s="2"/>
      <c r="T13" s="2"/>
    </row>
    <row r="14" spans="1:20" ht="15">
      <c r="A14" s="2"/>
      <c r="B14" s="41"/>
      <c r="C14" s="6"/>
      <c r="D14" s="2"/>
      <c r="E14" s="2"/>
      <c r="F14" s="2"/>
      <c r="G14" s="2"/>
      <c r="H14" s="2"/>
      <c r="I14" s="2"/>
      <c r="J14" s="2"/>
      <c r="K14" s="2"/>
      <c r="L14" s="2"/>
      <c r="M14" s="2"/>
      <c r="N14" s="2"/>
      <c r="O14" s="2"/>
      <c r="P14" s="2"/>
      <c r="Q14" s="2"/>
      <c r="R14" s="2"/>
      <c r="S14" s="2"/>
      <c r="T14" s="2"/>
    </row>
    <row r="15" spans="1:20">
      <c r="A15" s="2"/>
      <c r="C15" s="2"/>
      <c r="D15" s="2"/>
      <c r="E15" s="2"/>
      <c r="F15" s="2"/>
      <c r="G15" s="2"/>
      <c r="H15" s="2"/>
      <c r="I15" s="2"/>
      <c r="J15" s="2"/>
      <c r="K15" s="2"/>
      <c r="L15" s="2"/>
      <c r="M15" s="2"/>
      <c r="N15" s="2"/>
      <c r="O15" s="2"/>
      <c r="P15" s="2"/>
      <c r="Q15" s="2"/>
      <c r="R15" s="2"/>
      <c r="S15" s="2"/>
      <c r="T15" s="2"/>
    </row>
    <row r="16" spans="1:20" ht="18.75" customHeight="1">
      <c r="A16" s="2"/>
      <c r="D16" s="2"/>
      <c r="E16" s="2"/>
      <c r="F16" s="2"/>
      <c r="G16" s="2"/>
      <c r="H16" s="2"/>
      <c r="I16" s="2"/>
      <c r="J16" s="2"/>
      <c r="K16" s="2"/>
      <c r="L16" s="2"/>
      <c r="M16" s="2"/>
      <c r="N16" s="2"/>
      <c r="O16" s="2"/>
      <c r="P16" s="2"/>
      <c r="Q16" s="2"/>
      <c r="R16" s="2"/>
      <c r="S16" s="2"/>
      <c r="T16" s="2"/>
    </row>
    <row r="17" spans="1:20">
      <c r="A17" s="2"/>
      <c r="B17" s="39"/>
      <c r="C17" s="2"/>
      <c r="D17" s="2"/>
      <c r="E17" s="2"/>
      <c r="F17" s="2"/>
      <c r="G17" s="2"/>
      <c r="H17" s="2"/>
      <c r="I17" s="2"/>
      <c r="J17" s="2"/>
      <c r="K17" s="2"/>
      <c r="L17" s="2"/>
      <c r="M17" s="2"/>
      <c r="N17" s="2"/>
      <c r="O17" s="2"/>
      <c r="P17" s="2"/>
      <c r="Q17" s="2"/>
      <c r="R17" s="2"/>
      <c r="S17" s="2"/>
      <c r="T17" s="2"/>
    </row>
    <row r="18" spans="1:20">
      <c r="A18" s="2"/>
      <c r="D18" s="2"/>
      <c r="E18" s="2"/>
      <c r="F18" s="2"/>
      <c r="G18" s="2"/>
      <c r="H18" s="2"/>
      <c r="I18" s="2"/>
      <c r="J18" s="2"/>
      <c r="K18" s="2"/>
      <c r="L18" s="2"/>
      <c r="M18" s="2"/>
      <c r="N18" s="2"/>
      <c r="O18" s="2"/>
      <c r="P18" s="2"/>
      <c r="Q18" s="2"/>
      <c r="R18" s="2"/>
      <c r="S18" s="2"/>
      <c r="T18" s="2"/>
    </row>
    <row r="19" spans="1:20">
      <c r="A19" s="2"/>
      <c r="D19" s="2"/>
      <c r="E19" s="2"/>
      <c r="F19" s="2"/>
      <c r="G19" s="2"/>
      <c r="H19" s="2"/>
      <c r="I19" s="2"/>
      <c r="J19" s="2"/>
      <c r="K19" s="2"/>
      <c r="L19" s="2"/>
      <c r="M19" s="2"/>
      <c r="N19" s="2"/>
      <c r="O19" s="2"/>
      <c r="P19" s="2"/>
      <c r="Q19" s="2"/>
      <c r="R19" s="2"/>
      <c r="S19" s="2"/>
      <c r="T19" s="2"/>
    </row>
    <row r="20" spans="1:20">
      <c r="A20" s="2"/>
      <c r="B20" s="2"/>
      <c r="C20" s="2"/>
      <c r="D20" s="2"/>
      <c r="E20" s="2"/>
      <c r="F20" s="2"/>
      <c r="G20" s="2"/>
      <c r="H20" s="2"/>
      <c r="I20" s="2"/>
      <c r="J20" s="2"/>
      <c r="K20" s="2"/>
      <c r="L20" s="2"/>
      <c r="M20" s="2"/>
      <c r="N20" s="2"/>
      <c r="O20" s="2"/>
      <c r="P20" s="2"/>
      <c r="Q20" s="2"/>
      <c r="R20" s="2"/>
      <c r="S20" s="2"/>
      <c r="T20" s="2"/>
    </row>
    <row r="21" spans="1:20">
      <c r="A21" s="2"/>
      <c r="B21" s="2"/>
      <c r="C21" s="2"/>
      <c r="D21" s="2"/>
      <c r="E21" s="2"/>
      <c r="F21" s="2"/>
      <c r="G21" s="2"/>
      <c r="H21" s="2"/>
      <c r="I21" s="2"/>
      <c r="J21" s="2"/>
      <c r="K21" s="2"/>
      <c r="L21" s="2"/>
      <c r="M21" s="2"/>
      <c r="N21" s="2"/>
      <c r="O21" s="2"/>
      <c r="P21" s="2"/>
      <c r="Q21" s="2"/>
      <c r="R21" s="2"/>
      <c r="S21" s="2"/>
      <c r="T21" s="2"/>
    </row>
    <row r="22" spans="1:20">
      <c r="A22" s="2"/>
      <c r="B22" s="2"/>
      <c r="C22" s="2"/>
      <c r="D22" s="2"/>
      <c r="E22" s="2"/>
      <c r="F22" s="2"/>
      <c r="G22" s="2"/>
      <c r="H22" s="2"/>
      <c r="I22" s="2"/>
      <c r="J22" s="2"/>
      <c r="K22" s="2"/>
      <c r="L22" s="2"/>
      <c r="M22" s="2"/>
      <c r="N22" s="2"/>
      <c r="O22" s="2"/>
      <c r="P22" s="2"/>
      <c r="Q22" s="2"/>
      <c r="R22" s="2"/>
      <c r="S22" s="2"/>
      <c r="T22" s="2"/>
    </row>
    <row r="23" spans="1:20">
      <c r="A23" s="2"/>
      <c r="B23" s="2"/>
      <c r="C23" s="2"/>
      <c r="D23" s="2"/>
      <c r="E23" s="2"/>
      <c r="F23" s="2"/>
      <c r="G23" s="2"/>
      <c r="H23" s="2"/>
      <c r="I23" s="2"/>
      <c r="J23" s="2"/>
      <c r="K23" s="2"/>
      <c r="L23" s="2"/>
      <c r="M23" s="2"/>
      <c r="N23" s="2"/>
      <c r="O23" s="2"/>
      <c r="P23" s="2"/>
      <c r="Q23" s="2"/>
      <c r="R23" s="2"/>
      <c r="S23" s="2"/>
      <c r="T23" s="2"/>
    </row>
    <row r="24" spans="1:20">
      <c r="A24" s="2"/>
      <c r="B24" s="2"/>
      <c r="C24" s="2"/>
      <c r="D24" s="2"/>
      <c r="E24" s="2"/>
      <c r="F24" s="2"/>
      <c r="G24" s="2"/>
      <c r="H24" s="2"/>
      <c r="I24" s="2"/>
      <c r="J24" s="2"/>
      <c r="K24" s="2"/>
      <c r="L24" s="2"/>
      <c r="M24" s="2"/>
      <c r="N24" s="2"/>
      <c r="O24" s="2"/>
      <c r="P24" s="2"/>
      <c r="Q24" s="2"/>
      <c r="R24" s="2"/>
      <c r="S24" s="2"/>
      <c r="T24" s="2"/>
    </row>
    <row r="25" spans="1:20">
      <c r="A25" s="2"/>
      <c r="B25" s="2"/>
      <c r="C25" s="2"/>
      <c r="D25" s="2"/>
      <c r="E25" s="2"/>
      <c r="F25" s="2"/>
      <c r="G25" s="2"/>
      <c r="H25" s="2"/>
      <c r="I25" s="2"/>
      <c r="J25" s="2"/>
      <c r="K25" s="2"/>
      <c r="L25" s="2"/>
      <c r="M25" s="2"/>
      <c r="N25" s="2"/>
      <c r="O25" s="2"/>
      <c r="P25" s="2"/>
      <c r="Q25" s="2"/>
      <c r="R25" s="2"/>
      <c r="S25" s="2"/>
      <c r="T25" s="2"/>
    </row>
    <row r="26" spans="1:20">
      <c r="A26" s="2"/>
      <c r="B26" s="2"/>
      <c r="C26" s="2"/>
      <c r="D26" s="2"/>
      <c r="E26" s="2"/>
      <c r="F26" s="2"/>
      <c r="G26" s="2"/>
      <c r="H26" s="2"/>
      <c r="I26" s="2"/>
      <c r="J26" s="2"/>
      <c r="K26" s="2"/>
      <c r="L26" s="2"/>
      <c r="M26" s="2"/>
      <c r="N26" s="2"/>
      <c r="O26" s="2"/>
      <c r="P26" s="2"/>
      <c r="Q26" s="2"/>
      <c r="R26" s="2"/>
      <c r="S26" s="2"/>
      <c r="T26" s="2"/>
    </row>
    <row r="27" spans="1:20">
      <c r="A27" s="2"/>
      <c r="B27" s="2"/>
      <c r="C27" s="2"/>
      <c r="D27" s="2"/>
      <c r="E27" s="2"/>
      <c r="F27" s="2"/>
      <c r="G27" s="2"/>
      <c r="H27" s="2"/>
      <c r="I27" s="2"/>
      <c r="J27" s="2"/>
      <c r="K27" s="2"/>
      <c r="L27" s="2"/>
      <c r="M27" s="2"/>
      <c r="N27" s="2"/>
      <c r="O27" s="2"/>
      <c r="P27" s="2"/>
      <c r="Q27" s="2"/>
      <c r="R27" s="2"/>
      <c r="S27" s="2"/>
      <c r="T27" s="2"/>
    </row>
    <row r="28" spans="1:20">
      <c r="A28" s="2"/>
      <c r="B28" s="2"/>
      <c r="C28" s="2"/>
      <c r="D28" s="2"/>
      <c r="E28" s="2"/>
      <c r="F28" s="2"/>
      <c r="G28" s="2"/>
      <c r="H28" s="2"/>
      <c r="I28" s="2"/>
      <c r="J28" s="2"/>
      <c r="K28" s="2"/>
      <c r="L28" s="2"/>
      <c r="M28" s="2"/>
      <c r="N28" s="2"/>
      <c r="O28" s="2"/>
      <c r="P28" s="2"/>
      <c r="Q28" s="2"/>
      <c r="R28" s="2"/>
      <c r="S28" s="2"/>
      <c r="T28" s="2"/>
    </row>
    <row r="29" spans="1:20">
      <c r="A29" s="2"/>
      <c r="B29" s="2"/>
      <c r="C29" s="2"/>
      <c r="D29" s="2"/>
      <c r="E29" s="2"/>
      <c r="F29" s="2"/>
      <c r="G29" s="2"/>
      <c r="H29" s="2"/>
      <c r="I29" s="2"/>
      <c r="J29" s="2"/>
      <c r="K29" s="2"/>
      <c r="L29" s="2"/>
      <c r="M29" s="2"/>
      <c r="N29" s="2"/>
      <c r="O29" s="2"/>
      <c r="P29" s="2"/>
      <c r="Q29" s="2"/>
      <c r="R29" s="2"/>
      <c r="S29" s="2"/>
      <c r="T29" s="2"/>
    </row>
    <row r="30" spans="1:20">
      <c r="A30" s="2"/>
      <c r="B30" s="2"/>
      <c r="C30" s="2"/>
      <c r="D30" s="2"/>
      <c r="E30" s="2"/>
      <c r="F30" s="2"/>
      <c r="G30" s="2"/>
      <c r="H30" s="2"/>
      <c r="I30" s="2"/>
      <c r="J30" s="2"/>
      <c r="K30" s="2"/>
      <c r="L30" s="2"/>
      <c r="M30" s="2"/>
      <c r="N30" s="2"/>
      <c r="O30" s="2"/>
      <c r="P30" s="2"/>
      <c r="Q30" s="2"/>
      <c r="R30" s="2"/>
      <c r="S30" s="2"/>
      <c r="T30" s="2"/>
    </row>
    <row r="31" spans="1:20">
      <c r="A31" s="2"/>
      <c r="B31" s="2"/>
      <c r="C31" s="2"/>
      <c r="D31" s="2"/>
      <c r="E31" s="2"/>
      <c r="F31" s="2"/>
      <c r="G31" s="2"/>
      <c r="H31" s="2"/>
      <c r="I31" s="2"/>
      <c r="J31" s="2"/>
      <c r="K31" s="2"/>
      <c r="L31" s="2"/>
      <c r="M31" s="2"/>
      <c r="N31" s="2"/>
      <c r="O31" s="2"/>
      <c r="P31" s="2"/>
      <c r="Q31" s="2"/>
      <c r="R31" s="2"/>
      <c r="S31" s="2"/>
      <c r="T31" s="2"/>
    </row>
    <row r="32" spans="1:20">
      <c r="A32" s="2"/>
      <c r="B32" s="2"/>
      <c r="C32" s="2"/>
      <c r="D32" s="2"/>
      <c r="E32" s="2"/>
      <c r="F32" s="2"/>
      <c r="G32" s="2"/>
      <c r="H32" s="2"/>
      <c r="I32" s="2"/>
      <c r="J32" s="2"/>
      <c r="K32" s="2"/>
      <c r="L32" s="2"/>
      <c r="M32" s="2"/>
      <c r="N32" s="2"/>
      <c r="O32" s="2"/>
      <c r="P32" s="2"/>
      <c r="Q32" s="2"/>
      <c r="R32" s="2"/>
      <c r="S32" s="2"/>
      <c r="T32" s="2"/>
    </row>
    <row r="33" spans="1:20">
      <c r="A33" s="2"/>
      <c r="B33" s="2"/>
      <c r="C33" s="2"/>
      <c r="D33" s="2"/>
      <c r="E33" s="2"/>
      <c r="F33" s="2"/>
      <c r="G33" s="2"/>
      <c r="H33" s="2"/>
      <c r="I33" s="2"/>
      <c r="J33" s="2"/>
      <c r="K33" s="2"/>
      <c r="L33" s="2"/>
      <c r="M33" s="2"/>
      <c r="N33" s="2"/>
      <c r="O33" s="2"/>
      <c r="P33" s="2"/>
      <c r="Q33" s="2"/>
      <c r="R33" s="2"/>
      <c r="S33" s="2"/>
      <c r="T33" s="2"/>
    </row>
    <row r="34" spans="1:20">
      <c r="A34" s="2"/>
      <c r="B34" s="2"/>
      <c r="C34" s="2"/>
      <c r="D34" s="2"/>
      <c r="E34" s="2"/>
      <c r="F34" s="2"/>
      <c r="G34" s="2"/>
      <c r="H34" s="2"/>
      <c r="I34" s="2"/>
      <c r="J34" s="2"/>
      <c r="K34" s="2"/>
      <c r="L34" s="2"/>
      <c r="M34" s="2"/>
      <c r="N34" s="2"/>
      <c r="O34" s="2"/>
      <c r="P34" s="2"/>
      <c r="Q34" s="2"/>
      <c r="R34" s="2"/>
      <c r="S34" s="2"/>
      <c r="T34" s="2"/>
    </row>
    <row r="35" spans="1:20">
      <c r="A35" s="2"/>
      <c r="B35" s="2"/>
      <c r="C35" s="2"/>
      <c r="D35" s="2"/>
      <c r="E35" s="2"/>
      <c r="F35" s="2"/>
      <c r="G35" s="2"/>
      <c r="H35" s="2"/>
      <c r="I35" s="2"/>
      <c r="J35" s="2"/>
      <c r="K35" s="2"/>
      <c r="L35" s="2"/>
      <c r="M35" s="2"/>
      <c r="N35" s="2"/>
      <c r="O35" s="2"/>
      <c r="P35" s="2"/>
      <c r="Q35" s="2"/>
      <c r="R35" s="2"/>
      <c r="S35" s="2"/>
      <c r="T35" s="2"/>
    </row>
    <row r="36" spans="1:20">
      <c r="A36" s="2"/>
      <c r="B36" s="2"/>
      <c r="C36" s="2"/>
      <c r="D36" s="2"/>
      <c r="E36" s="2"/>
      <c r="F36" s="2"/>
      <c r="G36" s="2"/>
      <c r="H36" s="2"/>
      <c r="I36" s="2"/>
      <c r="J36" s="2"/>
      <c r="K36" s="2"/>
      <c r="L36" s="2"/>
      <c r="M36" s="2"/>
      <c r="N36" s="2"/>
      <c r="O36" s="2"/>
      <c r="P36" s="2"/>
      <c r="Q36" s="2"/>
      <c r="R36" s="2"/>
      <c r="S36" s="2"/>
      <c r="T36" s="2"/>
    </row>
    <row r="37" spans="1:20">
      <c r="A37" s="2"/>
      <c r="B37" s="2"/>
      <c r="C37" s="2"/>
      <c r="D37" s="2"/>
      <c r="E37" s="2"/>
      <c r="F37" s="2"/>
      <c r="G37" s="2"/>
      <c r="H37" s="2"/>
      <c r="I37" s="2"/>
      <c r="J37" s="2"/>
      <c r="K37" s="2"/>
      <c r="L37" s="2"/>
      <c r="M37" s="2"/>
      <c r="N37" s="2"/>
      <c r="O37" s="2"/>
      <c r="P37" s="2"/>
      <c r="Q37" s="2"/>
      <c r="R37" s="2"/>
      <c r="S37" s="2"/>
      <c r="T37" s="2"/>
    </row>
    <row r="38" spans="1:20">
      <c r="A38" s="2"/>
      <c r="B38" s="2"/>
      <c r="C38" s="2"/>
      <c r="D38" s="2"/>
      <c r="E38" s="2"/>
      <c r="F38" s="2"/>
      <c r="G38" s="2"/>
      <c r="H38" s="2"/>
      <c r="I38" s="2"/>
      <c r="J38" s="2"/>
      <c r="K38" s="2"/>
      <c r="L38" s="2"/>
      <c r="M38" s="2"/>
      <c r="N38" s="2"/>
      <c r="O38" s="2"/>
      <c r="P38" s="2"/>
      <c r="Q38" s="2"/>
      <c r="R38" s="2"/>
      <c r="S38" s="2"/>
      <c r="T38" s="2"/>
    </row>
    <row r="39" spans="1:20">
      <c r="A39" s="2"/>
      <c r="B39" s="2"/>
      <c r="C39" s="2"/>
      <c r="D39" s="2"/>
      <c r="E39" s="2"/>
      <c r="F39" s="2"/>
      <c r="G39" s="2"/>
      <c r="H39" s="2"/>
      <c r="I39" s="2"/>
      <c r="J39" s="2"/>
      <c r="K39" s="2"/>
      <c r="L39" s="2"/>
      <c r="M39" s="2"/>
      <c r="N39" s="2"/>
      <c r="O39" s="2"/>
      <c r="P39" s="2"/>
      <c r="Q39" s="2"/>
      <c r="R39" s="2"/>
      <c r="S39" s="2"/>
      <c r="T39" s="2"/>
    </row>
    <row r="40" spans="1:20">
      <c r="A40" s="2"/>
      <c r="B40" s="2"/>
      <c r="C40" s="2"/>
      <c r="D40" s="2"/>
      <c r="E40" s="2"/>
      <c r="F40" s="2"/>
      <c r="G40" s="2"/>
      <c r="H40" s="2"/>
      <c r="I40" s="2"/>
      <c r="J40" s="2"/>
      <c r="K40" s="2"/>
      <c r="L40" s="2"/>
      <c r="M40" s="2"/>
      <c r="N40" s="2"/>
      <c r="O40" s="2"/>
      <c r="P40" s="2"/>
      <c r="Q40" s="2"/>
      <c r="R40" s="2"/>
      <c r="S40" s="2"/>
      <c r="T40" s="2"/>
    </row>
    <row r="41" spans="1:20">
      <c r="A41" s="2"/>
      <c r="B41" s="2"/>
      <c r="C41" s="2"/>
      <c r="D41" s="2"/>
      <c r="E41" s="2"/>
      <c r="F41" s="2"/>
      <c r="G41" s="2"/>
      <c r="H41" s="2"/>
      <c r="I41" s="2"/>
      <c r="J41" s="2"/>
      <c r="K41" s="2"/>
      <c r="L41" s="2"/>
      <c r="M41" s="2"/>
      <c r="N41" s="2"/>
      <c r="O41" s="2"/>
      <c r="P41" s="2"/>
      <c r="Q41" s="2"/>
      <c r="R41" s="2"/>
      <c r="S41" s="2"/>
      <c r="T41" s="2"/>
    </row>
    <row r="42" spans="1:20">
      <c r="A42" s="2"/>
      <c r="B42" s="2"/>
      <c r="C42" s="2"/>
      <c r="D42" s="2"/>
      <c r="E42" s="2"/>
      <c r="F42" s="2"/>
      <c r="G42" s="2"/>
      <c r="H42" s="2"/>
      <c r="I42" s="2"/>
      <c r="J42" s="2"/>
      <c r="K42" s="2"/>
      <c r="L42" s="2"/>
      <c r="M42" s="2"/>
      <c r="N42" s="2"/>
      <c r="O42" s="2"/>
      <c r="P42" s="2"/>
      <c r="Q42" s="2"/>
      <c r="R42" s="2"/>
      <c r="S42" s="2"/>
      <c r="T42" s="2"/>
    </row>
    <row r="43" spans="1:20">
      <c r="A43" s="2"/>
      <c r="B43" s="2"/>
      <c r="C43" s="2"/>
      <c r="D43" s="2"/>
      <c r="E43" s="2"/>
      <c r="F43" s="2"/>
      <c r="G43" s="2"/>
      <c r="H43" s="2"/>
      <c r="I43" s="2"/>
      <c r="J43" s="2"/>
      <c r="K43" s="2"/>
      <c r="L43" s="2"/>
      <c r="M43" s="2"/>
      <c r="N43" s="2"/>
      <c r="O43" s="2"/>
      <c r="P43" s="2"/>
      <c r="Q43" s="2"/>
      <c r="R43" s="2"/>
      <c r="S43" s="2"/>
      <c r="T43" s="2"/>
    </row>
    <row r="44" spans="1:20">
      <c r="A44" s="2"/>
      <c r="B44" s="2"/>
      <c r="C44" s="2"/>
      <c r="D44" s="2"/>
      <c r="E44" s="2"/>
      <c r="F44" s="2"/>
      <c r="G44" s="2"/>
      <c r="H44" s="2"/>
      <c r="I44" s="2"/>
      <c r="J44" s="2"/>
      <c r="K44" s="2"/>
      <c r="L44" s="2"/>
      <c r="M44" s="2"/>
      <c r="N44" s="2"/>
      <c r="O44" s="2"/>
      <c r="P44" s="2"/>
      <c r="Q44" s="2"/>
      <c r="R44" s="2"/>
      <c r="S44" s="2"/>
      <c r="T44" s="2"/>
    </row>
    <row r="45" spans="1:20">
      <c r="A45" s="2"/>
      <c r="B45" s="2"/>
      <c r="C45" s="2"/>
      <c r="D45" s="2"/>
      <c r="E45" s="2"/>
      <c r="F45" s="2"/>
      <c r="G45" s="2"/>
      <c r="H45" s="2"/>
      <c r="I45" s="2"/>
      <c r="J45" s="2"/>
      <c r="K45" s="2"/>
      <c r="L45" s="2"/>
      <c r="M45" s="2"/>
      <c r="N45" s="2"/>
      <c r="O45" s="2"/>
      <c r="P45" s="2"/>
      <c r="Q45" s="2"/>
      <c r="R45" s="2"/>
      <c r="S45" s="2"/>
      <c r="T45" s="2"/>
    </row>
    <row r="46" spans="1:20">
      <c r="A46" s="2"/>
      <c r="B46" s="2"/>
      <c r="C46" s="2"/>
      <c r="D46" s="2"/>
      <c r="E46" s="2"/>
      <c r="F46" s="2"/>
      <c r="G46" s="2"/>
      <c r="H46" s="2"/>
      <c r="I46" s="2"/>
      <c r="J46" s="2"/>
      <c r="K46" s="2"/>
      <c r="L46" s="2"/>
      <c r="M46" s="2"/>
      <c r="N46" s="2"/>
      <c r="O46" s="2"/>
      <c r="P46" s="2"/>
      <c r="Q46" s="2"/>
      <c r="R46" s="2"/>
      <c r="S46" s="2"/>
      <c r="T46" s="2"/>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A2:O57"/>
  <sheetViews>
    <sheetView showGridLines="0" zoomScale="70" zoomScaleNormal="70" zoomScalePageLayoutView="80" workbookViewId="0"/>
  </sheetViews>
  <sheetFormatPr defaultColWidth="9.21875" defaultRowHeight="13.2"/>
  <cols>
    <col min="1" max="1" width="4.44140625" style="1" customWidth="1"/>
    <col min="2" max="2" width="16.77734375" style="1" customWidth="1"/>
    <col min="3" max="13" width="9" style="1" customWidth="1"/>
    <col min="14" max="14" width="11.44140625" style="1" bestFit="1" customWidth="1"/>
    <col min="15" max="16384" width="9.21875" style="1"/>
  </cols>
  <sheetData>
    <row r="2" spans="1:15" ht="17.399999999999999">
      <c r="B2" s="5" t="str">
        <f>'Title page'!$B$2</f>
        <v>LightCounting Switch Chip Forecast</v>
      </c>
    </row>
    <row r="3" spans="1:15" ht="15.6">
      <c r="B3" s="124" t="str">
        <f>'Title page'!$B$3</f>
        <v>April 2022 - sample template for April 2022 report</v>
      </c>
    </row>
    <row r="4" spans="1:15" ht="17.399999999999999">
      <c r="B4" s="5" t="s">
        <v>0</v>
      </c>
    </row>
    <row r="6" spans="1:15">
      <c r="B6" s="16" t="s">
        <v>13</v>
      </c>
      <c r="C6" s="15"/>
      <c r="D6" s="15"/>
      <c r="E6" s="15"/>
      <c r="F6" s="15"/>
      <c r="G6" s="15"/>
      <c r="H6" s="15"/>
      <c r="I6" s="15"/>
      <c r="J6" s="7"/>
      <c r="K6" s="7"/>
      <c r="L6" s="7"/>
      <c r="M6" s="7"/>
      <c r="N6" s="7"/>
      <c r="O6" s="7"/>
    </row>
    <row r="7" spans="1:15">
      <c r="B7" s="16" t="s">
        <v>16</v>
      </c>
      <c r="C7" s="15"/>
      <c r="D7" s="15"/>
      <c r="E7" s="15"/>
      <c r="F7" s="15"/>
      <c r="G7" s="15"/>
      <c r="H7" s="15"/>
      <c r="I7" s="15"/>
      <c r="J7" s="7"/>
      <c r="K7" s="7"/>
      <c r="L7" s="7"/>
      <c r="M7" s="7"/>
      <c r="N7" s="7"/>
      <c r="O7" s="7"/>
    </row>
    <row r="8" spans="1:15">
      <c r="B8" s="16" t="s">
        <v>14</v>
      </c>
      <c r="C8" s="8"/>
      <c r="D8" s="8"/>
      <c r="E8" s="8"/>
      <c r="F8" s="8"/>
      <c r="G8" s="8"/>
      <c r="H8" s="8"/>
      <c r="I8" s="8"/>
      <c r="J8" s="7"/>
      <c r="K8" s="7"/>
      <c r="L8" s="7"/>
      <c r="M8" s="7"/>
      <c r="N8" s="7"/>
      <c r="O8" s="7"/>
    </row>
    <row r="9" spans="1:15">
      <c r="A9" s="13"/>
      <c r="B9" s="1" t="s">
        <v>15</v>
      </c>
      <c r="C9" s="15"/>
      <c r="D9" s="15"/>
      <c r="E9" s="15"/>
      <c r="F9" s="15"/>
      <c r="G9" s="15"/>
      <c r="H9" s="15"/>
      <c r="I9" s="15"/>
      <c r="J9" s="7"/>
      <c r="K9" s="7"/>
      <c r="L9" s="7"/>
      <c r="M9" s="7"/>
      <c r="N9" s="7"/>
      <c r="O9" s="7"/>
    </row>
    <row r="10" spans="1:15">
      <c r="B10" s="7"/>
      <c r="C10" s="7"/>
      <c r="D10" s="7"/>
      <c r="E10" s="7"/>
      <c r="F10" s="7"/>
      <c r="G10" s="7"/>
      <c r="H10" s="7"/>
      <c r="I10" s="7"/>
      <c r="J10" s="7"/>
      <c r="K10" s="7"/>
      <c r="L10" s="7"/>
      <c r="M10" s="7"/>
      <c r="N10" s="7"/>
      <c r="O10" s="7"/>
    </row>
    <row r="11" spans="1:15">
      <c r="B11" s="7"/>
      <c r="C11" s="7"/>
      <c r="D11" s="7"/>
      <c r="E11" s="7"/>
      <c r="F11" s="7"/>
      <c r="G11" s="7"/>
      <c r="H11" s="7"/>
      <c r="I11" s="7"/>
      <c r="J11" s="7"/>
      <c r="K11" s="7"/>
      <c r="L11" s="7"/>
      <c r="M11" s="7"/>
      <c r="N11" s="7"/>
      <c r="O11" s="7"/>
    </row>
    <row r="12" spans="1:15">
      <c r="B12" s="7"/>
      <c r="C12" s="7"/>
      <c r="D12" s="7"/>
      <c r="E12" s="7"/>
      <c r="F12" s="7"/>
      <c r="G12" s="7"/>
      <c r="H12" s="7"/>
      <c r="I12" s="7"/>
      <c r="J12" s="7"/>
      <c r="K12" s="7"/>
      <c r="L12" s="7"/>
      <c r="M12" s="7"/>
      <c r="N12" s="7"/>
      <c r="O12" s="7"/>
    </row>
    <row r="13" spans="1:15">
      <c r="B13" s="7"/>
      <c r="C13" s="7"/>
      <c r="D13" s="7"/>
      <c r="E13" s="7"/>
      <c r="F13" s="7"/>
      <c r="G13" s="7"/>
      <c r="H13" s="7"/>
      <c r="I13" s="7"/>
      <c r="J13" s="7"/>
      <c r="K13" s="7"/>
      <c r="L13" s="7"/>
      <c r="M13" s="7"/>
      <c r="N13" s="7"/>
      <c r="O13" s="7"/>
    </row>
    <row r="14" spans="1:15">
      <c r="B14" s="7"/>
      <c r="C14" s="7"/>
      <c r="D14" s="7"/>
      <c r="E14" s="7"/>
      <c r="F14" s="7"/>
      <c r="G14" s="7"/>
      <c r="H14" s="7"/>
      <c r="I14" s="7"/>
      <c r="J14" s="7"/>
      <c r="K14" s="7"/>
      <c r="L14" s="7"/>
      <c r="M14" s="7"/>
      <c r="N14" s="7"/>
      <c r="O14" s="7"/>
    </row>
    <row r="15" spans="1:15">
      <c r="B15" s="7"/>
      <c r="C15" s="7"/>
      <c r="D15" s="7"/>
      <c r="E15" s="7"/>
      <c r="F15" s="7"/>
      <c r="G15" s="7"/>
      <c r="H15" s="7"/>
      <c r="I15" s="7"/>
      <c r="J15" s="7"/>
      <c r="K15" s="7"/>
      <c r="L15" s="7"/>
      <c r="M15" s="7"/>
      <c r="N15" s="7"/>
      <c r="O15" s="7"/>
    </row>
    <row r="16" spans="1:15">
      <c r="B16" s="7"/>
      <c r="C16" s="7"/>
      <c r="D16" s="7"/>
      <c r="E16" s="7"/>
      <c r="F16" s="7"/>
      <c r="G16" s="7"/>
      <c r="H16" s="7"/>
      <c r="I16" s="7"/>
      <c r="J16" s="7"/>
      <c r="K16" s="7"/>
      <c r="L16" s="7"/>
      <c r="M16" s="7"/>
      <c r="N16" s="7"/>
      <c r="O16" s="7"/>
    </row>
    <row r="17" spans="2:15">
      <c r="B17" s="7"/>
      <c r="C17" s="7"/>
      <c r="D17" s="7"/>
      <c r="E17" s="7"/>
      <c r="F17" s="7"/>
      <c r="G17" s="7"/>
      <c r="H17" s="7"/>
      <c r="I17" s="7"/>
      <c r="J17" s="7"/>
      <c r="K17" s="7"/>
      <c r="L17" s="7"/>
      <c r="M17" s="7"/>
      <c r="N17" s="7"/>
      <c r="O17" s="7"/>
    </row>
    <row r="18" spans="2:15">
      <c r="B18" s="7"/>
      <c r="C18" s="7"/>
      <c r="D18" s="7"/>
      <c r="E18" s="7"/>
      <c r="F18" s="7"/>
      <c r="G18" s="7"/>
      <c r="H18" s="7"/>
      <c r="I18" s="7"/>
      <c r="J18" s="7"/>
      <c r="K18" s="7"/>
      <c r="L18" s="7"/>
      <c r="M18" s="7"/>
      <c r="N18" s="7"/>
      <c r="O18" s="7"/>
    </row>
    <row r="19" spans="2:15">
      <c r="B19" s="7"/>
      <c r="C19" s="7"/>
      <c r="D19" s="7"/>
      <c r="E19" s="7"/>
      <c r="F19" s="7"/>
      <c r="G19" s="7"/>
      <c r="H19" s="7"/>
      <c r="I19" s="7"/>
      <c r="J19" s="7"/>
      <c r="K19" s="7"/>
      <c r="L19" s="7"/>
      <c r="M19" s="7"/>
      <c r="N19" s="7"/>
      <c r="O19" s="7"/>
    </row>
    <row r="20" spans="2:15">
      <c r="B20" s="7"/>
      <c r="C20" s="7"/>
      <c r="D20" s="7"/>
      <c r="E20" s="7"/>
      <c r="F20" s="7"/>
      <c r="G20" s="7"/>
      <c r="H20" s="7"/>
      <c r="I20" s="7"/>
      <c r="J20" s="7"/>
      <c r="K20" s="7"/>
      <c r="L20" s="7"/>
      <c r="M20" s="7"/>
      <c r="N20" s="7"/>
      <c r="O20" s="7"/>
    </row>
    <row r="21" spans="2:15">
      <c r="B21" s="7"/>
      <c r="C21" s="7"/>
      <c r="D21" s="7"/>
      <c r="E21" s="7"/>
      <c r="F21" s="7"/>
      <c r="G21" s="7"/>
      <c r="H21" s="7"/>
      <c r="I21" s="7"/>
      <c r="J21" s="7"/>
      <c r="K21" s="7"/>
      <c r="L21" s="7"/>
      <c r="M21" s="7"/>
      <c r="N21" s="7"/>
      <c r="O21" s="7"/>
    </row>
    <row r="22" spans="2:15" s="11" customFormat="1">
      <c r="B22" s="10"/>
      <c r="C22" s="17"/>
      <c r="D22" s="12"/>
      <c r="E22" s="12"/>
      <c r="F22" s="12"/>
      <c r="G22" s="12"/>
      <c r="H22" s="12"/>
      <c r="I22" s="12"/>
      <c r="J22" s="12"/>
      <c r="K22" s="18"/>
    </row>
    <row r="23" spans="2:15">
      <c r="B23" s="19" t="s">
        <v>1</v>
      </c>
      <c r="C23" s="7"/>
      <c r="D23" s="7"/>
      <c r="E23" s="7"/>
      <c r="F23" s="7"/>
      <c r="G23" s="7"/>
      <c r="H23" s="7"/>
      <c r="I23" s="7"/>
      <c r="J23" s="7"/>
      <c r="K23" s="7"/>
      <c r="L23" s="7"/>
      <c r="M23" s="7"/>
      <c r="N23" s="7"/>
      <c r="O23" s="7"/>
    </row>
    <row r="24" spans="2:15">
      <c r="B24" s="7"/>
      <c r="C24" s="7"/>
      <c r="D24" s="7"/>
      <c r="E24" s="7"/>
      <c r="F24" s="7"/>
      <c r="G24" s="7"/>
      <c r="H24" s="7"/>
      <c r="I24" s="7"/>
      <c r="J24" s="7"/>
      <c r="K24" s="7"/>
      <c r="L24" s="7"/>
      <c r="M24" s="7"/>
      <c r="N24" s="7"/>
      <c r="O24" s="7"/>
    </row>
    <row r="25" spans="2:15">
      <c r="B25" s="13" t="s">
        <v>2</v>
      </c>
      <c r="C25" s="13"/>
      <c r="D25" s="13"/>
      <c r="E25" s="13"/>
      <c r="F25" s="13"/>
      <c r="G25" s="13"/>
      <c r="H25" s="13"/>
      <c r="I25" s="13"/>
      <c r="J25" s="7"/>
      <c r="K25" s="7"/>
      <c r="L25" s="7"/>
      <c r="M25" s="7"/>
      <c r="N25" s="7"/>
      <c r="O25" s="7"/>
    </row>
    <row r="26" spans="2:15">
      <c r="B26" s="13"/>
      <c r="C26" s="13"/>
      <c r="D26" s="13"/>
      <c r="E26" s="13"/>
      <c r="F26" s="13"/>
      <c r="G26" s="13"/>
      <c r="H26" s="13"/>
      <c r="I26" s="13"/>
      <c r="J26" s="7"/>
      <c r="K26" s="7"/>
      <c r="L26" s="7"/>
      <c r="M26" s="7"/>
      <c r="N26" s="7"/>
      <c r="O26" s="7"/>
    </row>
    <row r="27" spans="2:15">
      <c r="B27" s="14" t="s">
        <v>3</v>
      </c>
      <c r="C27" s="13"/>
      <c r="D27" s="13"/>
      <c r="E27" s="13"/>
      <c r="F27" s="13"/>
      <c r="G27" s="13"/>
      <c r="H27" s="13"/>
      <c r="I27" s="13"/>
      <c r="J27" s="7"/>
      <c r="K27" s="7"/>
      <c r="L27" s="7"/>
      <c r="M27" s="7"/>
      <c r="N27" s="7"/>
      <c r="O27" s="7"/>
    </row>
    <row r="28" spans="2:15">
      <c r="B28" s="14"/>
      <c r="C28" s="13"/>
      <c r="D28" s="13"/>
      <c r="E28" s="13"/>
      <c r="F28" s="13"/>
      <c r="G28" s="13"/>
      <c r="H28" s="13"/>
      <c r="I28" s="13"/>
      <c r="J28" s="7"/>
      <c r="K28" s="7"/>
      <c r="L28" s="7"/>
      <c r="M28" s="7"/>
      <c r="N28" s="7"/>
      <c r="O28" s="7"/>
    </row>
    <row r="29" spans="2:15" ht="13.5" customHeight="1">
      <c r="B29" s="147" t="s">
        <v>4</v>
      </c>
      <c r="C29" s="147"/>
      <c r="D29" s="147"/>
      <c r="E29" s="147"/>
      <c r="F29" s="147"/>
      <c r="G29" s="147"/>
      <c r="H29" s="147"/>
      <c r="I29" s="147"/>
      <c r="J29" s="7"/>
      <c r="K29" s="7"/>
      <c r="L29" s="7"/>
      <c r="M29" s="7"/>
      <c r="N29" s="7"/>
      <c r="O29" s="7"/>
    </row>
    <row r="30" spans="2:15">
      <c r="B30" s="147"/>
      <c r="C30" s="147"/>
      <c r="D30" s="147"/>
      <c r="E30" s="147"/>
      <c r="F30" s="147"/>
      <c r="G30" s="147"/>
      <c r="H30" s="147"/>
      <c r="I30" s="147"/>
      <c r="J30" s="7"/>
      <c r="K30" s="7"/>
      <c r="L30" s="7"/>
      <c r="M30" s="7"/>
      <c r="N30" s="7"/>
      <c r="O30" s="7"/>
    </row>
    <row r="31" spans="2:15">
      <c r="B31" s="147"/>
      <c r="C31" s="147"/>
      <c r="D31" s="147"/>
      <c r="E31" s="147"/>
      <c r="F31" s="147"/>
      <c r="G31" s="147"/>
      <c r="H31" s="147"/>
      <c r="I31" s="147"/>
      <c r="J31" s="7"/>
      <c r="K31" s="7"/>
      <c r="L31" s="7"/>
      <c r="M31" s="7"/>
      <c r="N31" s="7"/>
      <c r="O31" s="7"/>
    </row>
    <row r="32" spans="2:15">
      <c r="B32" s="147"/>
      <c r="C32" s="147"/>
      <c r="D32" s="147"/>
      <c r="E32" s="147"/>
      <c r="F32" s="147"/>
      <c r="G32" s="147"/>
      <c r="H32" s="147"/>
      <c r="I32" s="147"/>
      <c r="J32" s="7"/>
      <c r="K32" s="7"/>
      <c r="L32" s="7"/>
      <c r="M32" s="7"/>
      <c r="N32" s="7"/>
      <c r="O32" s="7"/>
    </row>
    <row r="33" spans="2:15">
      <c r="B33" s="13"/>
      <c r="C33" s="13"/>
      <c r="D33" s="13"/>
      <c r="E33" s="13"/>
      <c r="F33" s="13"/>
      <c r="G33" s="13"/>
      <c r="H33" s="13"/>
      <c r="I33" s="13"/>
      <c r="J33" s="7"/>
      <c r="K33" s="7"/>
      <c r="L33" s="7"/>
      <c r="M33" s="7"/>
      <c r="N33" s="7"/>
      <c r="O33" s="7"/>
    </row>
    <row r="34" spans="2:15">
      <c r="B34" s="14" t="s">
        <v>5</v>
      </c>
      <c r="C34" s="13"/>
      <c r="D34" s="13"/>
      <c r="E34" s="13"/>
      <c r="F34" s="13"/>
      <c r="G34" s="13"/>
      <c r="H34" s="13"/>
      <c r="I34" s="13"/>
      <c r="J34" s="7"/>
      <c r="K34" s="7"/>
      <c r="L34" s="7"/>
      <c r="M34" s="7"/>
      <c r="N34" s="7"/>
      <c r="O34" s="7"/>
    </row>
    <row r="35" spans="2:15" ht="13.5" customHeight="1">
      <c r="B35" s="147" t="s">
        <v>6</v>
      </c>
      <c r="C35" s="147"/>
      <c r="D35" s="147"/>
      <c r="E35" s="147"/>
      <c r="F35" s="147"/>
      <c r="G35" s="147"/>
      <c r="H35" s="147"/>
      <c r="I35" s="147"/>
      <c r="J35" s="7"/>
      <c r="K35" s="7"/>
      <c r="L35" s="7"/>
      <c r="M35" s="7"/>
      <c r="N35" s="7"/>
      <c r="O35" s="7"/>
    </row>
    <row r="36" spans="2:15">
      <c r="B36" s="147"/>
      <c r="C36" s="147"/>
      <c r="D36" s="147"/>
      <c r="E36" s="147"/>
      <c r="F36" s="147"/>
      <c r="G36" s="147"/>
      <c r="H36" s="147"/>
      <c r="I36" s="147"/>
      <c r="J36" s="7"/>
      <c r="K36" s="7"/>
      <c r="L36" s="7"/>
      <c r="M36" s="7"/>
      <c r="N36" s="7"/>
      <c r="O36" s="7"/>
    </row>
    <row r="37" spans="2:15">
      <c r="B37" s="147"/>
      <c r="C37" s="147"/>
      <c r="D37" s="147"/>
      <c r="E37" s="147"/>
      <c r="F37" s="147"/>
      <c r="G37" s="147"/>
      <c r="H37" s="147"/>
      <c r="I37" s="147"/>
      <c r="J37" s="7"/>
      <c r="K37" s="7"/>
      <c r="L37" s="7"/>
      <c r="M37" s="7"/>
      <c r="N37" s="7"/>
      <c r="O37" s="7"/>
    </row>
    <row r="38" spans="2:15">
      <c r="B38" s="147"/>
      <c r="C38" s="147"/>
      <c r="D38" s="147"/>
      <c r="E38" s="147"/>
      <c r="F38" s="147"/>
      <c r="G38" s="147"/>
      <c r="H38" s="147"/>
      <c r="I38" s="147"/>
      <c r="J38" s="7"/>
      <c r="K38" s="7"/>
      <c r="L38" s="7"/>
      <c r="M38" s="7"/>
      <c r="N38" s="7"/>
      <c r="O38" s="7"/>
    </row>
    <row r="39" spans="2:15">
      <c r="B39" s="13"/>
      <c r="C39" s="13"/>
      <c r="D39" s="13"/>
      <c r="E39" s="13"/>
      <c r="F39" s="13"/>
      <c r="G39" s="13"/>
      <c r="H39" s="13"/>
      <c r="I39" s="13"/>
      <c r="J39" s="7"/>
      <c r="K39" s="7"/>
      <c r="L39" s="7"/>
      <c r="M39" s="7"/>
      <c r="N39" s="7"/>
      <c r="O39" s="7"/>
    </row>
    <row r="40" spans="2:15">
      <c r="B40" s="14" t="s">
        <v>7</v>
      </c>
      <c r="C40" s="13"/>
      <c r="D40" s="13"/>
      <c r="E40" s="13"/>
      <c r="F40" s="13"/>
      <c r="G40" s="13"/>
      <c r="H40" s="13"/>
      <c r="I40" s="13"/>
      <c r="J40" s="7"/>
      <c r="K40" s="7"/>
      <c r="L40" s="7"/>
      <c r="M40" s="7"/>
      <c r="N40" s="7"/>
      <c r="O40" s="7"/>
    </row>
    <row r="41" spans="2:15" ht="13.5" customHeight="1">
      <c r="B41" s="147" t="s">
        <v>8</v>
      </c>
      <c r="C41" s="147"/>
      <c r="D41" s="147"/>
      <c r="E41" s="147"/>
      <c r="F41" s="147"/>
      <c r="G41" s="147"/>
      <c r="H41" s="147"/>
      <c r="I41" s="147"/>
      <c r="J41" s="7"/>
      <c r="K41" s="7"/>
      <c r="L41" s="7"/>
      <c r="M41" s="7"/>
      <c r="N41" s="7"/>
      <c r="O41" s="7"/>
    </row>
    <row r="42" spans="2:15">
      <c r="B42" s="147"/>
      <c r="C42" s="147"/>
      <c r="D42" s="147"/>
      <c r="E42" s="147"/>
      <c r="F42" s="147"/>
      <c r="G42" s="147"/>
      <c r="H42" s="147"/>
      <c r="I42" s="147"/>
      <c r="J42" s="7"/>
      <c r="K42" s="7"/>
      <c r="L42" s="7"/>
      <c r="M42" s="7"/>
      <c r="N42" s="7"/>
      <c r="O42" s="7"/>
    </row>
    <row r="43" spans="2:15">
      <c r="B43" s="147"/>
      <c r="C43" s="147"/>
      <c r="D43" s="147"/>
      <c r="E43" s="147"/>
      <c r="F43" s="147"/>
      <c r="G43" s="147"/>
      <c r="H43" s="147"/>
      <c r="I43" s="147"/>
      <c r="J43" s="7"/>
      <c r="K43" s="7"/>
      <c r="L43" s="7"/>
      <c r="M43" s="7"/>
      <c r="N43" s="7"/>
      <c r="O43" s="7"/>
    </row>
    <row r="44" spans="2:15">
      <c r="B44" s="147"/>
      <c r="C44" s="147"/>
      <c r="D44" s="147"/>
      <c r="E44" s="147"/>
      <c r="F44" s="147"/>
      <c r="G44" s="147"/>
      <c r="H44" s="147"/>
      <c r="I44" s="147"/>
      <c r="J44" s="7"/>
      <c r="K44" s="7"/>
      <c r="L44" s="7"/>
      <c r="M44" s="7"/>
      <c r="N44" s="7"/>
      <c r="O44" s="7"/>
    </row>
    <row r="45" spans="2:15">
      <c r="B45" s="147"/>
      <c r="C45" s="147"/>
      <c r="D45" s="147"/>
      <c r="E45" s="147"/>
      <c r="F45" s="147"/>
      <c r="G45" s="147"/>
      <c r="H45" s="147"/>
      <c r="I45" s="147"/>
      <c r="J45" s="7"/>
      <c r="K45" s="7"/>
      <c r="L45" s="7"/>
      <c r="M45" s="7"/>
      <c r="N45" s="7"/>
      <c r="O45" s="7"/>
    </row>
    <row r="46" spans="2:15">
      <c r="B46" s="13"/>
      <c r="C46" s="13"/>
      <c r="D46" s="13"/>
      <c r="E46" s="13"/>
      <c r="F46" s="13"/>
      <c r="G46" s="13"/>
      <c r="H46" s="13"/>
      <c r="I46" s="13"/>
      <c r="J46" s="7"/>
      <c r="K46" s="7"/>
      <c r="L46" s="7"/>
      <c r="M46" s="7"/>
      <c r="N46" s="7"/>
      <c r="O46" s="7"/>
    </row>
    <row r="47" spans="2:15">
      <c r="B47" s="14" t="s">
        <v>9</v>
      </c>
      <c r="C47" s="13"/>
      <c r="D47" s="13"/>
      <c r="E47" s="13"/>
      <c r="F47" s="13"/>
      <c r="G47" s="13"/>
      <c r="H47" s="13"/>
      <c r="I47" s="13"/>
      <c r="J47" s="7"/>
      <c r="K47" s="7"/>
      <c r="L47" s="7"/>
      <c r="M47" s="7"/>
      <c r="N47" s="7"/>
      <c r="O47" s="7"/>
    </row>
    <row r="48" spans="2:15" ht="13.5" customHeight="1">
      <c r="B48" s="147" t="s">
        <v>10</v>
      </c>
      <c r="C48" s="147"/>
      <c r="D48" s="147"/>
      <c r="E48" s="147"/>
      <c r="F48" s="147"/>
      <c r="G48" s="147"/>
      <c r="H48" s="147"/>
      <c r="I48" s="147"/>
      <c r="J48" s="7"/>
      <c r="K48" s="7"/>
      <c r="L48" s="7"/>
      <c r="M48" s="7"/>
      <c r="N48" s="7"/>
      <c r="O48" s="7"/>
    </row>
    <row r="49" spans="2:15">
      <c r="B49" s="147"/>
      <c r="C49" s="147"/>
      <c r="D49" s="147"/>
      <c r="E49" s="147"/>
      <c r="F49" s="147"/>
      <c r="G49" s="147"/>
      <c r="H49" s="147"/>
      <c r="I49" s="147"/>
      <c r="J49" s="7"/>
      <c r="K49" s="7"/>
      <c r="L49" s="7"/>
      <c r="M49" s="7"/>
      <c r="N49" s="7"/>
      <c r="O49" s="7"/>
    </row>
    <row r="50" spans="2:15">
      <c r="B50" s="147"/>
      <c r="C50" s="147"/>
      <c r="D50" s="147"/>
      <c r="E50" s="147"/>
      <c r="F50" s="147"/>
      <c r="G50" s="147"/>
      <c r="H50" s="147"/>
      <c r="I50" s="147"/>
      <c r="J50" s="7"/>
      <c r="K50" s="7"/>
      <c r="L50" s="7"/>
      <c r="M50" s="7"/>
      <c r="N50" s="7"/>
      <c r="O50" s="7"/>
    </row>
    <row r="51" spans="2:15">
      <c r="B51" s="147"/>
      <c r="C51" s="147"/>
      <c r="D51" s="147"/>
      <c r="E51" s="147"/>
      <c r="F51" s="147"/>
      <c r="G51" s="147"/>
      <c r="H51" s="147"/>
      <c r="I51" s="147"/>
      <c r="J51" s="7"/>
      <c r="K51" s="7"/>
      <c r="L51" s="7"/>
      <c r="M51" s="7"/>
      <c r="N51" s="7"/>
      <c r="O51" s="7"/>
    </row>
    <row r="52" spans="2:15">
      <c r="B52" s="13"/>
      <c r="C52" s="13"/>
      <c r="D52" s="13"/>
      <c r="E52" s="13"/>
      <c r="F52" s="13"/>
      <c r="G52" s="13"/>
      <c r="H52" s="13"/>
      <c r="I52" s="13"/>
      <c r="J52" s="7"/>
      <c r="K52" s="7"/>
      <c r="L52" s="7"/>
      <c r="M52" s="7"/>
      <c r="N52" s="7"/>
      <c r="O52" s="7"/>
    </row>
    <row r="53" spans="2:15">
      <c r="B53" s="14" t="s">
        <v>11</v>
      </c>
      <c r="C53" s="13"/>
      <c r="D53" s="13"/>
      <c r="E53" s="13"/>
      <c r="F53" s="13"/>
      <c r="G53" s="13"/>
      <c r="H53" s="13"/>
      <c r="I53" s="13"/>
      <c r="J53" s="7"/>
      <c r="K53" s="7"/>
      <c r="L53" s="7"/>
      <c r="M53" s="7"/>
      <c r="N53" s="7"/>
      <c r="O53" s="7"/>
    </row>
    <row r="54" spans="2:15" ht="13.5" customHeight="1">
      <c r="B54" s="147" t="s">
        <v>12</v>
      </c>
      <c r="C54" s="147"/>
      <c r="D54" s="147"/>
      <c r="E54" s="147"/>
      <c r="F54" s="147"/>
      <c r="G54" s="147"/>
      <c r="H54" s="147"/>
      <c r="I54" s="147"/>
      <c r="J54" s="7"/>
      <c r="K54" s="7"/>
      <c r="L54" s="7"/>
      <c r="M54" s="7"/>
      <c r="N54" s="7"/>
      <c r="O54" s="7"/>
    </row>
    <row r="55" spans="2:15">
      <c r="B55" s="147"/>
      <c r="C55" s="147"/>
      <c r="D55" s="147"/>
      <c r="E55" s="147"/>
      <c r="F55" s="147"/>
      <c r="G55" s="147"/>
      <c r="H55" s="147"/>
      <c r="I55" s="147"/>
      <c r="J55" s="7"/>
      <c r="K55" s="7"/>
      <c r="L55" s="7"/>
      <c r="M55" s="7"/>
      <c r="N55" s="7"/>
      <c r="O55" s="7"/>
    </row>
    <row r="56" spans="2:15">
      <c r="B56" s="147"/>
      <c r="C56" s="147"/>
      <c r="D56" s="147"/>
      <c r="E56" s="147"/>
      <c r="F56" s="147"/>
      <c r="G56" s="147"/>
      <c r="H56" s="147"/>
      <c r="I56" s="147"/>
      <c r="J56" s="7"/>
      <c r="K56" s="7"/>
      <c r="L56" s="7"/>
      <c r="M56" s="7"/>
      <c r="N56" s="7"/>
      <c r="O56" s="7"/>
    </row>
    <row r="57" spans="2:15">
      <c r="B57" s="147"/>
      <c r="C57" s="147"/>
      <c r="D57" s="147"/>
      <c r="E57" s="147"/>
      <c r="F57" s="147"/>
      <c r="G57" s="147"/>
      <c r="H57" s="147"/>
      <c r="I57" s="147"/>
      <c r="J57" s="7"/>
      <c r="K57" s="7"/>
      <c r="L57" s="7"/>
      <c r="M57" s="7"/>
      <c r="N57" s="7"/>
      <c r="O57" s="7"/>
    </row>
  </sheetData>
  <mergeCells count="5">
    <mergeCell ref="B29:I32"/>
    <mergeCell ref="B48:I51"/>
    <mergeCell ref="B54:I57"/>
    <mergeCell ref="B41:I45"/>
    <mergeCell ref="B35:I38"/>
  </mergeCell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B2:Q31"/>
  <sheetViews>
    <sheetView showGridLines="0" zoomScale="70" zoomScaleNormal="70" zoomScalePageLayoutView="40" workbookViewId="0"/>
  </sheetViews>
  <sheetFormatPr defaultColWidth="8.77734375" defaultRowHeight="13.8"/>
  <cols>
    <col min="1" max="1" width="3.5546875" style="4" customWidth="1"/>
    <col min="2" max="3" width="17.6640625" style="4" customWidth="1"/>
    <col min="4" max="4" width="59.21875" style="4" customWidth="1"/>
    <col min="5" max="5" width="29.33203125" style="4" customWidth="1"/>
    <col min="6" max="6" width="27.77734375" style="4" customWidth="1"/>
    <col min="7" max="7" width="18.44140625" style="4" customWidth="1"/>
    <col min="8" max="8" width="15.6640625" style="4" customWidth="1"/>
    <col min="9" max="9" width="22.44140625" style="4" customWidth="1"/>
    <col min="10" max="10" width="15.21875" style="4" customWidth="1"/>
    <col min="11" max="11" width="27.44140625" style="42" customWidth="1"/>
    <col min="12" max="12" width="27.33203125" style="42" customWidth="1"/>
    <col min="13" max="13" width="27.21875" style="4" customWidth="1"/>
    <col min="14" max="14" width="18.44140625" style="4" customWidth="1"/>
    <col min="15" max="15" width="13.44140625" style="4" customWidth="1"/>
    <col min="16" max="17" width="13.21875" style="4" customWidth="1"/>
    <col min="18" max="18" width="13.44140625" style="4" customWidth="1"/>
    <col min="19" max="16384" width="8.77734375" style="4"/>
  </cols>
  <sheetData>
    <row r="2" spans="2:4" ht="17.399999999999999">
      <c r="B2" s="5" t="str">
        <f>'Title page'!$B$2</f>
        <v>LightCounting Switch Chip Forecast</v>
      </c>
      <c r="C2" s="5"/>
    </row>
    <row r="3" spans="2:4" ht="15.6">
      <c r="B3" s="124" t="str">
        <f>'Title page'!$B$3</f>
        <v>April 2022 - sample template for April 2022 report</v>
      </c>
      <c r="C3" s="21"/>
    </row>
    <row r="4" spans="2:4" ht="17.399999999999999">
      <c r="B4" s="5" t="s">
        <v>35</v>
      </c>
      <c r="C4" s="5"/>
    </row>
    <row r="6" spans="2:4" ht="21">
      <c r="B6" s="43" t="s">
        <v>36</v>
      </c>
      <c r="C6" s="43"/>
    </row>
    <row r="7" spans="2:4">
      <c r="B7" s="104" t="s">
        <v>78</v>
      </c>
      <c r="C7" s="104" t="s">
        <v>79</v>
      </c>
      <c r="D7" s="104" t="s">
        <v>77</v>
      </c>
    </row>
    <row r="8" spans="2:4" ht="17.55" customHeight="1">
      <c r="B8" s="103" t="s">
        <v>50</v>
      </c>
      <c r="C8" s="103" t="s">
        <v>80</v>
      </c>
      <c r="D8" s="105" t="s">
        <v>83</v>
      </c>
    </row>
    <row r="9" spans="2:4" ht="17.55" customHeight="1">
      <c r="B9" s="103" t="s">
        <v>51</v>
      </c>
      <c r="C9" s="103" t="s">
        <v>81</v>
      </c>
      <c r="D9" s="105" t="s">
        <v>84</v>
      </c>
    </row>
    <row r="10" spans="2:4" ht="17.55" customHeight="1">
      <c r="B10" s="103" t="s">
        <v>53</v>
      </c>
      <c r="C10" s="103" t="s">
        <v>82</v>
      </c>
      <c r="D10" s="105" t="s">
        <v>84</v>
      </c>
    </row>
    <row r="23" spans="4:17">
      <c r="G23" s="29"/>
      <c r="H23" s="29"/>
      <c r="Q23" s="29"/>
    </row>
    <row r="24" spans="4:17">
      <c r="G24" s="29"/>
      <c r="H24" s="29"/>
      <c r="Q24" s="30"/>
    </row>
    <row r="25" spans="4:17">
      <c r="Q25" s="30"/>
    </row>
    <row r="31" spans="4:17" ht="14.4">
      <c r="D31" s="144" t="s">
        <v>195</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2:P145"/>
  <sheetViews>
    <sheetView showGridLines="0" zoomScale="70" zoomScaleNormal="70" zoomScalePageLayoutView="70" workbookViewId="0"/>
  </sheetViews>
  <sheetFormatPr defaultColWidth="8.77734375" defaultRowHeight="13.8"/>
  <cols>
    <col min="1" max="1" width="4.44140625" style="31" customWidth="1"/>
    <col min="2" max="2" width="43.6640625" style="31" customWidth="1"/>
    <col min="3" max="3" width="14.33203125" style="31" customWidth="1"/>
    <col min="4" max="4" width="12.77734375" style="31" customWidth="1"/>
    <col min="5" max="10" width="12.21875" style="31" customWidth="1"/>
    <col min="11" max="11" width="13.33203125" style="31" customWidth="1"/>
    <col min="12" max="12" width="12.21875" style="31" customWidth="1"/>
    <col min="13" max="13" width="13.21875" style="31" customWidth="1"/>
    <col min="14" max="15" width="13" style="31" customWidth="1"/>
    <col min="16" max="16" width="19.6640625" style="34" bestFit="1" customWidth="1"/>
    <col min="17" max="27" width="11.77734375" style="31" customWidth="1"/>
    <col min="28" max="16384" width="8.77734375" style="31"/>
  </cols>
  <sheetData>
    <row r="2" spans="1:12" ht="18">
      <c r="A2" s="24"/>
      <c r="B2" s="5" t="str">
        <f>'Title page'!$B$2</f>
        <v>LightCounting Switch Chip Forecast</v>
      </c>
    </row>
    <row r="3" spans="1:12" ht="15.6">
      <c r="B3" s="124" t="str">
        <f>'Title page'!B3</f>
        <v>April 2022 - sample template for April 2022 report</v>
      </c>
    </row>
    <row r="4" spans="1:12" ht="18">
      <c r="A4" s="24"/>
      <c r="B4" s="5" t="s">
        <v>187</v>
      </c>
      <c r="F4" s="38"/>
      <c r="G4" s="35"/>
      <c r="H4" s="35"/>
      <c r="I4" s="35"/>
      <c r="J4" s="35"/>
      <c r="K4" s="35"/>
      <c r="L4" s="35"/>
    </row>
    <row r="5" spans="1:12" ht="18">
      <c r="A5" s="24"/>
      <c r="B5" s="5"/>
      <c r="F5" s="38"/>
      <c r="G5" s="35"/>
      <c r="H5" s="35"/>
      <c r="I5" s="35"/>
      <c r="J5" s="35"/>
      <c r="K5" s="35"/>
      <c r="L5" s="35"/>
    </row>
    <row r="6" spans="1:12" ht="18">
      <c r="A6" s="24"/>
      <c r="B6" s="5" t="s">
        <v>188</v>
      </c>
      <c r="F6" s="38"/>
      <c r="G6" s="35"/>
      <c r="H6" s="35"/>
      <c r="I6" s="35"/>
      <c r="J6" s="35"/>
      <c r="K6" s="35"/>
      <c r="L6" s="35"/>
    </row>
    <row r="7" spans="1:12" ht="16.05" customHeight="1">
      <c r="A7" s="24"/>
      <c r="B7" s="5"/>
    </row>
    <row r="23" spans="2:9">
      <c r="B23" s="102" t="s">
        <v>54</v>
      </c>
      <c r="C23" s="76">
        <v>2021</v>
      </c>
      <c r="D23" s="76">
        <v>2022</v>
      </c>
      <c r="E23" s="76">
        <v>2023</v>
      </c>
      <c r="F23" s="76">
        <v>2024</v>
      </c>
      <c r="G23" s="76">
        <v>2025</v>
      </c>
      <c r="H23" s="76">
        <v>2026</v>
      </c>
      <c r="I23" s="76">
        <v>2027</v>
      </c>
    </row>
    <row r="24" spans="2:9">
      <c r="B24" s="45" t="s">
        <v>50</v>
      </c>
      <c r="C24" s="101">
        <v>214862.39764534432</v>
      </c>
      <c r="D24" s="101"/>
      <c r="E24" s="101"/>
      <c r="F24" s="101"/>
      <c r="G24" s="101"/>
      <c r="H24" s="101"/>
      <c r="I24" s="101"/>
    </row>
    <row r="25" spans="2:9">
      <c r="B25" s="45" t="s">
        <v>51</v>
      </c>
      <c r="C25" s="101">
        <v>35562.279121060121</v>
      </c>
      <c r="D25" s="101"/>
      <c r="E25" s="101"/>
      <c r="F25" s="101"/>
      <c r="G25" s="101"/>
      <c r="H25" s="101"/>
      <c r="I25" s="101"/>
    </row>
    <row r="26" spans="2:9">
      <c r="B26" s="45" t="s">
        <v>53</v>
      </c>
      <c r="C26" s="101">
        <v>0</v>
      </c>
      <c r="D26" s="101"/>
      <c r="E26" s="101"/>
      <c r="F26" s="101"/>
      <c r="G26" s="101"/>
      <c r="H26" s="101"/>
      <c r="I26" s="101"/>
    </row>
    <row r="27" spans="2:9">
      <c r="B27" s="34"/>
    </row>
    <row r="28" spans="2:9">
      <c r="B28" s="102" t="s">
        <v>119</v>
      </c>
      <c r="C28" s="76">
        <v>2021</v>
      </c>
      <c r="D28" s="76">
        <v>2022</v>
      </c>
      <c r="E28" s="76">
        <v>2023</v>
      </c>
      <c r="F28" s="76">
        <v>2024</v>
      </c>
      <c r="G28" s="76">
        <v>2025</v>
      </c>
      <c r="H28" s="76">
        <v>2026</v>
      </c>
      <c r="I28" s="76">
        <v>2027</v>
      </c>
    </row>
    <row r="29" spans="2:9">
      <c r="B29" s="45" t="s">
        <v>50</v>
      </c>
      <c r="C29" s="112">
        <v>1000</v>
      </c>
      <c r="D29" s="112"/>
      <c r="E29" s="112"/>
      <c r="F29" s="112"/>
      <c r="G29" s="112"/>
      <c r="H29" s="112"/>
      <c r="I29" s="112"/>
    </row>
    <row r="30" spans="2:9">
      <c r="B30" s="45" t="s">
        <v>51</v>
      </c>
      <c r="C30" s="112">
        <v>1500</v>
      </c>
      <c r="D30" s="112"/>
      <c r="E30" s="112"/>
      <c r="F30" s="112"/>
      <c r="G30" s="112"/>
      <c r="H30" s="112"/>
      <c r="I30" s="112"/>
    </row>
    <row r="31" spans="2:9">
      <c r="B31" s="45" t="s">
        <v>53</v>
      </c>
      <c r="C31" s="112"/>
      <c r="D31" s="112"/>
      <c r="E31" s="112"/>
      <c r="F31" s="112"/>
      <c r="G31" s="112"/>
      <c r="H31" s="112"/>
      <c r="I31" s="112"/>
    </row>
    <row r="32" spans="2:9">
      <c r="B32" s="34"/>
    </row>
    <row r="33" spans="2:9">
      <c r="B33" s="102" t="s">
        <v>120</v>
      </c>
      <c r="C33" s="76">
        <v>2021</v>
      </c>
      <c r="D33" s="76">
        <v>2022</v>
      </c>
      <c r="E33" s="76">
        <v>2023</v>
      </c>
      <c r="F33" s="76">
        <v>2024</v>
      </c>
      <c r="G33" s="76">
        <v>2025</v>
      </c>
      <c r="H33" s="76">
        <v>2026</v>
      </c>
      <c r="I33" s="76">
        <v>2027</v>
      </c>
    </row>
    <row r="34" spans="2:9">
      <c r="B34" s="45" t="s">
        <v>50</v>
      </c>
      <c r="C34" s="112">
        <f>C24*C29/10^6</f>
        <v>214.86239764534432</v>
      </c>
      <c r="D34" s="112"/>
      <c r="E34" s="112"/>
      <c r="F34" s="112"/>
      <c r="G34" s="112"/>
      <c r="H34" s="112"/>
      <c r="I34" s="112"/>
    </row>
    <row r="35" spans="2:9">
      <c r="B35" s="45" t="s">
        <v>51</v>
      </c>
      <c r="C35" s="112">
        <f t="shared" ref="C35" si="0">C25*C30/10^6</f>
        <v>53.343418681590187</v>
      </c>
      <c r="D35" s="112"/>
      <c r="E35" s="112"/>
      <c r="F35" s="112"/>
      <c r="G35" s="112"/>
      <c r="H35" s="112"/>
      <c r="I35" s="112"/>
    </row>
    <row r="36" spans="2:9">
      <c r="B36" s="45" t="s">
        <v>53</v>
      </c>
      <c r="C36" s="112">
        <f t="shared" ref="C36" si="1">C26*C31/10^6</f>
        <v>0</v>
      </c>
      <c r="D36" s="112"/>
      <c r="E36" s="112"/>
      <c r="F36" s="112"/>
      <c r="G36" s="112"/>
      <c r="H36" s="112"/>
      <c r="I36" s="112"/>
    </row>
    <row r="37" spans="2:9">
      <c r="B37" s="45" t="s">
        <v>99</v>
      </c>
      <c r="C37" s="113">
        <f>SUM(C34:C36)</f>
        <v>268.2058163269345</v>
      </c>
      <c r="D37" s="113"/>
      <c r="E37" s="113"/>
      <c r="F37" s="113"/>
      <c r="G37" s="113"/>
      <c r="H37" s="113"/>
      <c r="I37" s="113"/>
    </row>
    <row r="38" spans="2:9">
      <c r="B38" s="34"/>
      <c r="D38" s="32"/>
      <c r="E38" s="32"/>
      <c r="F38" s="32"/>
      <c r="G38" s="32"/>
      <c r="H38" s="32"/>
      <c r="I38" s="32"/>
    </row>
    <row r="39" spans="2:9">
      <c r="B39" s="34" t="s">
        <v>128</v>
      </c>
    </row>
    <row r="40" spans="2:9">
      <c r="B40" s="102" t="s">
        <v>29</v>
      </c>
      <c r="C40" s="76">
        <v>2021</v>
      </c>
      <c r="D40" s="76">
        <v>2022</v>
      </c>
      <c r="E40" s="76">
        <v>2023</v>
      </c>
      <c r="F40" s="76">
        <v>2024</v>
      </c>
      <c r="G40" s="76">
        <v>2025</v>
      </c>
      <c r="H40" s="76">
        <v>2026</v>
      </c>
      <c r="I40" s="76">
        <v>2027</v>
      </c>
    </row>
    <row r="41" spans="2:9">
      <c r="B41" s="45" t="s">
        <v>50</v>
      </c>
      <c r="C41" s="101">
        <v>75936.022707673983</v>
      </c>
      <c r="D41" s="101"/>
      <c r="E41" s="101"/>
      <c r="F41" s="101"/>
      <c r="G41" s="101"/>
      <c r="H41" s="101"/>
      <c r="I41" s="101"/>
    </row>
    <row r="42" spans="2:9">
      <c r="B42" s="45" t="s">
        <v>51</v>
      </c>
      <c r="C42" s="101">
        <v>339.28571428571433</v>
      </c>
      <c r="D42" s="101"/>
      <c r="E42" s="101"/>
      <c r="F42" s="101"/>
      <c r="G42" s="101"/>
      <c r="H42" s="101"/>
      <c r="I42" s="101"/>
    </row>
    <row r="43" spans="2:9">
      <c r="B43" s="45" t="s">
        <v>53</v>
      </c>
      <c r="C43" s="101">
        <v>0</v>
      </c>
      <c r="D43" s="101"/>
      <c r="E43" s="101"/>
      <c r="F43" s="101"/>
      <c r="G43" s="101"/>
      <c r="H43" s="101"/>
      <c r="I43" s="101"/>
    </row>
    <row r="44" spans="2:9">
      <c r="B44" s="34"/>
    </row>
    <row r="45" spans="2:9">
      <c r="B45" s="34" t="s">
        <v>128</v>
      </c>
    </row>
    <row r="46" spans="2:9">
      <c r="B46" s="102" t="s">
        <v>20</v>
      </c>
      <c r="C46" s="76">
        <v>2021</v>
      </c>
      <c r="D46" s="76">
        <v>2022</v>
      </c>
      <c r="E46" s="76">
        <v>2023</v>
      </c>
      <c r="F46" s="76">
        <v>2024</v>
      </c>
      <c r="G46" s="76">
        <v>2025</v>
      </c>
      <c r="H46" s="76">
        <v>2026</v>
      </c>
      <c r="I46" s="76">
        <v>2027</v>
      </c>
    </row>
    <row r="47" spans="2:9">
      <c r="B47" s="45" t="s">
        <v>50</v>
      </c>
      <c r="C47" s="101">
        <v>50215.823114948085</v>
      </c>
      <c r="D47" s="101"/>
      <c r="E47" s="101"/>
      <c r="F47" s="101"/>
      <c r="G47" s="101"/>
      <c r="H47" s="101"/>
      <c r="I47" s="101"/>
    </row>
    <row r="48" spans="2:9">
      <c r="B48" s="45" t="s">
        <v>51</v>
      </c>
      <c r="C48" s="101">
        <v>13548.881926829268</v>
      </c>
      <c r="D48" s="101"/>
      <c r="E48" s="101"/>
      <c r="F48" s="101"/>
      <c r="G48" s="101"/>
      <c r="H48" s="101"/>
      <c r="I48" s="101"/>
    </row>
    <row r="49" spans="2:9">
      <c r="B49" s="45" t="s">
        <v>53</v>
      </c>
      <c r="C49" s="101">
        <v>0</v>
      </c>
      <c r="D49" s="101"/>
      <c r="E49" s="101"/>
      <c r="F49" s="101"/>
      <c r="G49" s="101"/>
      <c r="H49" s="101"/>
      <c r="I49" s="101"/>
    </row>
    <row r="50" spans="2:9">
      <c r="B50" s="34"/>
    </row>
    <row r="51" spans="2:9">
      <c r="B51" s="34" t="s">
        <v>128</v>
      </c>
    </row>
    <row r="52" spans="2:9">
      <c r="B52" s="102" t="s">
        <v>30</v>
      </c>
      <c r="C52" s="76">
        <v>2021</v>
      </c>
      <c r="D52" s="76">
        <v>2022</v>
      </c>
      <c r="E52" s="76">
        <v>2023</v>
      </c>
      <c r="F52" s="76">
        <v>2024</v>
      </c>
      <c r="G52" s="76">
        <v>2025</v>
      </c>
      <c r="H52" s="76">
        <v>2026</v>
      </c>
      <c r="I52" s="76">
        <v>2027</v>
      </c>
    </row>
    <row r="53" spans="2:9">
      <c r="B53" s="45" t="s">
        <v>50</v>
      </c>
      <c r="C53" s="101">
        <v>20453.426898970454</v>
      </c>
      <c r="D53" s="101"/>
      <c r="E53" s="101"/>
      <c r="F53" s="101"/>
      <c r="G53" s="101"/>
      <c r="H53" s="101"/>
      <c r="I53" s="101"/>
    </row>
    <row r="54" spans="2:9">
      <c r="B54" s="45" t="s">
        <v>51</v>
      </c>
      <c r="C54" s="101">
        <v>13894.320906042423</v>
      </c>
      <c r="D54" s="101"/>
      <c r="E54" s="101"/>
      <c r="F54" s="101"/>
      <c r="G54" s="101"/>
      <c r="H54" s="101"/>
      <c r="I54" s="101"/>
    </row>
    <row r="55" spans="2:9">
      <c r="B55" s="45" t="s">
        <v>53</v>
      </c>
      <c r="C55" s="101"/>
      <c r="D55" s="101"/>
      <c r="E55" s="101"/>
      <c r="F55" s="101"/>
      <c r="G55" s="101"/>
      <c r="H55" s="101"/>
      <c r="I55" s="101"/>
    </row>
    <row r="56" spans="2:9">
      <c r="B56" s="34"/>
    </row>
    <row r="57" spans="2:9">
      <c r="B57" s="34" t="s">
        <v>128</v>
      </c>
    </row>
    <row r="58" spans="2:9">
      <c r="B58" s="102" t="s">
        <v>18</v>
      </c>
      <c r="C58" s="76">
        <v>2021</v>
      </c>
      <c r="D58" s="76">
        <v>2022</v>
      </c>
      <c r="E58" s="76">
        <v>2023</v>
      </c>
      <c r="F58" s="76">
        <v>2024</v>
      </c>
      <c r="G58" s="76">
        <v>2025</v>
      </c>
      <c r="H58" s="76">
        <v>2026</v>
      </c>
      <c r="I58" s="76">
        <v>2027</v>
      </c>
    </row>
    <row r="59" spans="2:9">
      <c r="B59" s="45" t="s">
        <v>50</v>
      </c>
      <c r="C59" s="101">
        <v>68257.124923751806</v>
      </c>
      <c r="D59" s="101"/>
      <c r="E59" s="101"/>
      <c r="F59" s="101"/>
      <c r="G59" s="101"/>
      <c r="H59" s="101"/>
      <c r="I59" s="101"/>
    </row>
    <row r="60" spans="2:9">
      <c r="B60" s="45" t="s">
        <v>51</v>
      </c>
      <c r="C60" s="101">
        <v>7779.7905739027156</v>
      </c>
      <c r="D60" s="101"/>
      <c r="E60" s="101"/>
      <c r="F60" s="101"/>
      <c r="G60" s="101"/>
      <c r="H60" s="101"/>
      <c r="I60" s="101"/>
    </row>
    <row r="61" spans="2:9">
      <c r="B61" s="45" t="s">
        <v>53</v>
      </c>
      <c r="C61" s="101">
        <v>0</v>
      </c>
      <c r="D61" s="101"/>
      <c r="E61" s="101"/>
      <c r="F61" s="101"/>
      <c r="G61" s="101"/>
      <c r="H61" s="101"/>
      <c r="I61" s="101"/>
    </row>
    <row r="64" spans="2:9" ht="17.399999999999999">
      <c r="B64" s="5" t="s">
        <v>186</v>
      </c>
      <c r="C64" s="27"/>
      <c r="D64" s="27"/>
      <c r="E64" s="27"/>
      <c r="F64" s="27"/>
      <c r="G64" s="27"/>
      <c r="H64" s="27"/>
      <c r="I64" s="27"/>
    </row>
    <row r="65" spans="2:9">
      <c r="B65" s="34"/>
    </row>
    <row r="66" spans="2:9">
      <c r="B66" s="26" t="s">
        <v>185</v>
      </c>
      <c r="C66" s="127">
        <v>2021</v>
      </c>
      <c r="D66" s="127">
        <v>2022</v>
      </c>
      <c r="E66" s="127">
        <v>2023</v>
      </c>
      <c r="F66" s="127">
        <v>2024</v>
      </c>
      <c r="G66" s="127">
        <v>2025</v>
      </c>
      <c r="H66" s="127">
        <v>2026</v>
      </c>
      <c r="I66" s="127">
        <v>2027</v>
      </c>
    </row>
    <row r="67" spans="2:9">
      <c r="B67" s="36" t="s">
        <v>135</v>
      </c>
      <c r="C67" s="128">
        <v>53.494833825870678</v>
      </c>
      <c r="D67" s="128"/>
      <c r="E67" s="128"/>
      <c r="F67" s="128"/>
      <c r="G67" s="128"/>
      <c r="H67" s="128"/>
      <c r="I67" s="128"/>
    </row>
    <row r="68" spans="2:9">
      <c r="B68" s="36" t="s">
        <v>129</v>
      </c>
      <c r="C68" s="128">
        <v>46.291529508541309</v>
      </c>
      <c r="D68" s="128"/>
      <c r="E68" s="128"/>
      <c r="F68" s="128"/>
      <c r="G68" s="128"/>
      <c r="H68" s="128"/>
      <c r="I68" s="128"/>
    </row>
    <row r="69" spans="2:9">
      <c r="B69" s="36" t="s">
        <v>136</v>
      </c>
      <c r="C69" s="128">
        <v>9.6338624338624348E-2</v>
      </c>
      <c r="D69" s="128"/>
      <c r="E69" s="128"/>
      <c r="F69" s="128"/>
      <c r="G69" s="128"/>
      <c r="H69" s="128"/>
      <c r="I69" s="128"/>
    </row>
    <row r="70" spans="2:9">
      <c r="B70" s="36" t="s">
        <v>137</v>
      </c>
      <c r="C70" s="128">
        <v>0</v>
      </c>
      <c r="D70" s="128"/>
      <c r="E70" s="128"/>
      <c r="F70" s="128"/>
      <c r="G70" s="128"/>
      <c r="H70" s="128"/>
      <c r="I70" s="128"/>
    </row>
    <row r="91" spans="2:9" ht="17.399999999999999">
      <c r="B91" s="5" t="s">
        <v>140</v>
      </c>
    </row>
    <row r="93" spans="2:9">
      <c r="B93" s="26" t="s">
        <v>141</v>
      </c>
      <c r="C93" s="76">
        <v>2021</v>
      </c>
      <c r="D93" s="76">
        <v>2022</v>
      </c>
      <c r="E93" s="76">
        <v>2023</v>
      </c>
      <c r="F93" s="76">
        <v>2024</v>
      </c>
      <c r="G93" s="76">
        <v>2025</v>
      </c>
      <c r="H93" s="76">
        <v>2026</v>
      </c>
      <c r="I93" s="76">
        <v>2027</v>
      </c>
    </row>
    <row r="94" spans="2:9">
      <c r="B94" s="45" t="s">
        <v>51</v>
      </c>
      <c r="C94" s="120">
        <v>0</v>
      </c>
      <c r="D94" s="120"/>
      <c r="E94" s="120"/>
      <c r="F94" s="120"/>
      <c r="G94" s="120"/>
      <c r="H94" s="120"/>
      <c r="I94" s="120"/>
    </row>
    <row r="95" spans="2:9">
      <c r="B95" s="45" t="s">
        <v>53</v>
      </c>
      <c r="C95" s="120">
        <v>0</v>
      </c>
      <c r="D95" s="120"/>
      <c r="E95" s="120"/>
      <c r="F95" s="120"/>
      <c r="G95" s="120"/>
      <c r="H95" s="120"/>
      <c r="I95" s="120"/>
    </row>
    <row r="96" spans="2:9">
      <c r="B96" s="121"/>
      <c r="C96" s="122"/>
      <c r="D96" s="122"/>
      <c r="E96" s="122"/>
      <c r="F96" s="122"/>
      <c r="G96" s="122"/>
      <c r="H96" s="122"/>
      <c r="I96" s="122"/>
    </row>
    <row r="97" spans="2:9">
      <c r="B97" s="26" t="s">
        <v>179</v>
      </c>
    </row>
    <row r="98" spans="2:9">
      <c r="B98" s="36" t="s">
        <v>142</v>
      </c>
      <c r="C98" s="77">
        <f>C25*C94</f>
        <v>0</v>
      </c>
      <c r="D98" s="77"/>
      <c r="E98" s="77"/>
      <c r="F98" s="77"/>
      <c r="G98" s="77"/>
      <c r="H98" s="77"/>
      <c r="I98" s="77"/>
    </row>
    <row r="99" spans="2:9">
      <c r="B99" s="36" t="s">
        <v>144</v>
      </c>
      <c r="C99" s="77">
        <f>C25-C98</f>
        <v>35562.279121060121</v>
      </c>
      <c r="D99" s="77"/>
      <c r="E99" s="77"/>
      <c r="F99" s="77"/>
      <c r="G99" s="77"/>
      <c r="H99" s="77"/>
      <c r="I99" s="77"/>
    </row>
    <row r="100" spans="2:9">
      <c r="B100" s="36" t="s">
        <v>143</v>
      </c>
      <c r="C100" s="77">
        <f>C26*C95</f>
        <v>0</v>
      </c>
      <c r="D100" s="77"/>
      <c r="E100" s="77"/>
      <c r="F100" s="77"/>
      <c r="G100" s="77"/>
      <c r="H100" s="77"/>
      <c r="I100" s="77"/>
    </row>
    <row r="101" spans="2:9">
      <c r="B101" s="36" t="s">
        <v>145</v>
      </c>
      <c r="C101" s="77">
        <f>C26-C100</f>
        <v>0</v>
      </c>
      <c r="D101" s="77"/>
      <c r="E101" s="77"/>
      <c r="F101" s="77"/>
      <c r="G101" s="77"/>
      <c r="H101" s="77"/>
      <c r="I101" s="77"/>
    </row>
    <row r="102" spans="2:9">
      <c r="B102" s="31" t="s">
        <v>138</v>
      </c>
      <c r="C102" s="35">
        <f>SUM(C98:C101)-SUM(C25:C26)</f>
        <v>0</v>
      </c>
      <c r="D102" s="35"/>
      <c r="E102" s="35"/>
      <c r="F102" s="35"/>
      <c r="G102" s="35"/>
      <c r="H102" s="35"/>
      <c r="I102" s="35"/>
    </row>
    <row r="104" spans="2:9">
      <c r="B104" s="26" t="s">
        <v>180</v>
      </c>
    </row>
    <row r="105" spans="2:9">
      <c r="B105" s="36" t="str">
        <f t="shared" ref="B105:B108" si="2">B98</f>
        <v>25.6T with CPO</v>
      </c>
      <c r="C105" s="123"/>
      <c r="D105" s="123"/>
      <c r="E105" s="123"/>
      <c r="F105" s="123"/>
      <c r="G105" s="123"/>
      <c r="H105" s="123"/>
      <c r="I105" s="123"/>
    </row>
    <row r="106" spans="2:9">
      <c r="B106" s="36" t="str">
        <f t="shared" si="2"/>
        <v>25.6T without CPO</v>
      </c>
      <c r="C106" s="123">
        <f>C30</f>
        <v>1500</v>
      </c>
      <c r="D106" s="123"/>
      <c r="E106" s="123"/>
      <c r="F106" s="123"/>
      <c r="G106" s="123"/>
      <c r="H106" s="123"/>
      <c r="I106" s="123"/>
    </row>
    <row r="107" spans="2:9">
      <c r="B107" s="36" t="str">
        <f t="shared" si="2"/>
        <v>51.2T with CPO</v>
      </c>
      <c r="C107" s="123"/>
      <c r="D107" s="123"/>
      <c r="E107" s="123"/>
      <c r="F107" s="123"/>
      <c r="G107" s="123"/>
      <c r="H107" s="123"/>
      <c r="I107" s="123"/>
    </row>
    <row r="108" spans="2:9">
      <c r="B108" s="36" t="str">
        <f t="shared" si="2"/>
        <v>51.2T without CPO</v>
      </c>
      <c r="C108" s="123">
        <f>C31</f>
        <v>0</v>
      </c>
      <c r="D108" s="123"/>
      <c r="E108" s="123"/>
      <c r="F108" s="123"/>
      <c r="G108" s="123"/>
      <c r="H108" s="123"/>
      <c r="I108" s="123"/>
    </row>
    <row r="110" spans="2:9">
      <c r="B110" s="26" t="s">
        <v>181</v>
      </c>
    </row>
    <row r="111" spans="2:9">
      <c r="B111" s="36" t="str">
        <f t="shared" ref="B111:B114" si="3">B98</f>
        <v>25.6T with CPO</v>
      </c>
      <c r="C111" s="123">
        <f>C98*C105/10^6</f>
        <v>0</v>
      </c>
      <c r="D111" s="123"/>
      <c r="E111" s="123"/>
      <c r="F111" s="123"/>
      <c r="G111" s="123"/>
      <c r="H111" s="123"/>
      <c r="I111" s="123"/>
    </row>
    <row r="112" spans="2:9">
      <c r="B112" s="36" t="str">
        <f t="shared" si="3"/>
        <v>25.6T without CPO</v>
      </c>
      <c r="C112" s="123">
        <f t="shared" ref="C112" si="4">C99*C106/10^6</f>
        <v>53.343418681590187</v>
      </c>
      <c r="D112" s="123"/>
      <c r="E112" s="123"/>
      <c r="F112" s="123"/>
      <c r="G112" s="123"/>
      <c r="H112" s="123"/>
      <c r="I112" s="123"/>
    </row>
    <row r="113" spans="2:9">
      <c r="B113" s="36" t="str">
        <f t="shared" si="3"/>
        <v>51.2T with CPO</v>
      </c>
      <c r="C113" s="123">
        <f t="shared" ref="C113" si="5">C100*C107/10^6</f>
        <v>0</v>
      </c>
      <c r="D113" s="123"/>
      <c r="E113" s="123"/>
      <c r="F113" s="123"/>
      <c r="G113" s="123"/>
      <c r="H113" s="123"/>
      <c r="I113" s="123"/>
    </row>
    <row r="114" spans="2:9">
      <c r="B114" s="36" t="str">
        <f t="shared" si="3"/>
        <v>51.2T without CPO</v>
      </c>
      <c r="C114" s="123">
        <f t="shared" ref="C114" si="6">C101*C108/10^6</f>
        <v>0</v>
      </c>
      <c r="D114" s="123"/>
      <c r="E114" s="123"/>
      <c r="F114" s="123"/>
      <c r="G114" s="123"/>
      <c r="H114" s="123"/>
      <c r="I114" s="123"/>
    </row>
    <row r="115" spans="2:9">
      <c r="B115" s="26"/>
    </row>
    <row r="116" spans="2:9">
      <c r="B116" s="26" t="s">
        <v>182</v>
      </c>
      <c r="C116" s="76">
        <v>2021</v>
      </c>
      <c r="D116" s="76">
        <v>2022</v>
      </c>
      <c r="E116" s="76">
        <v>2023</v>
      </c>
      <c r="F116" s="76">
        <v>2024</v>
      </c>
      <c r="G116" s="76">
        <v>2025</v>
      </c>
      <c r="H116" s="76">
        <v>2026</v>
      </c>
      <c r="I116" s="76">
        <v>2027</v>
      </c>
    </row>
    <row r="117" spans="2:9">
      <c r="B117" s="36" t="s">
        <v>146</v>
      </c>
      <c r="C117" s="77">
        <f>C24+C99+C101</f>
        <v>250424.67676640445</v>
      </c>
      <c r="D117" s="77"/>
      <c r="E117" s="77"/>
      <c r="F117" s="77"/>
      <c r="G117" s="77"/>
      <c r="H117" s="77"/>
      <c r="I117" s="77"/>
    </row>
    <row r="118" spans="2:9">
      <c r="B118" s="36" t="s">
        <v>190</v>
      </c>
      <c r="C118" s="77">
        <f>C98+C100</f>
        <v>0</v>
      </c>
      <c r="D118" s="77"/>
      <c r="E118" s="77"/>
      <c r="F118" s="77"/>
      <c r="G118" s="77"/>
      <c r="H118" s="77"/>
      <c r="I118" s="77"/>
    </row>
    <row r="120" spans="2:9">
      <c r="B120" s="26" t="s">
        <v>183</v>
      </c>
      <c r="C120" s="76">
        <v>2021</v>
      </c>
      <c r="D120" s="76">
        <v>2022</v>
      </c>
      <c r="E120" s="76">
        <v>2023</v>
      </c>
      <c r="F120" s="76">
        <v>2024</v>
      </c>
      <c r="G120" s="76">
        <v>2025</v>
      </c>
      <c r="H120" s="76">
        <v>2026</v>
      </c>
      <c r="I120" s="76">
        <v>2027</v>
      </c>
    </row>
    <row r="121" spans="2:9">
      <c r="B121" s="36" t="str">
        <f t="shared" ref="B121:B122" si="7">B117</f>
        <v>All switches without CPO</v>
      </c>
      <c r="C121" s="113">
        <f>C34+C112+C114</f>
        <v>268.2058163269345</v>
      </c>
      <c r="D121" s="113"/>
      <c r="E121" s="113"/>
      <c r="F121" s="113"/>
      <c r="G121" s="113"/>
      <c r="H121" s="113"/>
      <c r="I121" s="113"/>
    </row>
    <row r="122" spans="2:9">
      <c r="B122" s="36" t="str">
        <f t="shared" si="7"/>
        <v>All switches with CPO</v>
      </c>
      <c r="C122" s="113">
        <f>C111+C113</f>
        <v>0</v>
      </c>
      <c r="D122" s="113"/>
      <c r="E122" s="113"/>
      <c r="F122" s="113"/>
      <c r="G122" s="113"/>
      <c r="H122" s="113"/>
      <c r="I122" s="113"/>
    </row>
    <row r="124" spans="2:9">
      <c r="B124" s="131" t="s">
        <v>189</v>
      </c>
      <c r="C124" s="36"/>
      <c r="D124" s="36"/>
      <c r="E124" s="129"/>
      <c r="F124" s="130"/>
      <c r="G124" s="130"/>
      <c r="H124" s="130"/>
      <c r="I124" s="130"/>
    </row>
    <row r="145" spans="2:2">
      <c r="B145" s="31" t="s">
        <v>147</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1:U261"/>
  <sheetViews>
    <sheetView showGridLines="0" zoomScale="70" zoomScaleNormal="70" workbookViewId="0"/>
  </sheetViews>
  <sheetFormatPr defaultColWidth="8.6640625" defaultRowHeight="13.8"/>
  <cols>
    <col min="1" max="1" width="7.44140625" style="31" customWidth="1"/>
    <col min="2" max="2" width="47" style="31" bestFit="1" customWidth="1"/>
    <col min="3" max="12" width="13" style="31" customWidth="1"/>
    <col min="13" max="13" width="8.88671875" style="48" customWidth="1"/>
    <col min="14" max="16384" width="8.6640625" style="31"/>
  </cols>
  <sheetData>
    <row r="1" spans="1:21">
      <c r="A1" s="34"/>
      <c r="B1" s="34"/>
      <c r="M1" s="31"/>
      <c r="U1" s="34"/>
    </row>
    <row r="2" spans="1:21" ht="18">
      <c r="A2" s="133"/>
      <c r="B2" s="134" t="str">
        <f>'Title page'!$B$2</f>
        <v>LightCounting Switch Chip Forecast</v>
      </c>
      <c r="M2" s="31"/>
      <c r="U2" s="34"/>
    </row>
    <row r="3" spans="1:21" ht="15.6">
      <c r="A3" s="34"/>
      <c r="B3" s="135" t="str">
        <f>'Title page'!B3</f>
        <v>April 2022 - sample template for April 2022 report</v>
      </c>
      <c r="M3" s="31"/>
      <c r="U3" s="34"/>
    </row>
    <row r="4" spans="1:21" ht="21">
      <c r="A4" s="133"/>
      <c r="B4" s="107" t="s">
        <v>29</v>
      </c>
      <c r="F4" s="38"/>
      <c r="G4" s="35"/>
      <c r="H4" s="35"/>
      <c r="I4" s="35"/>
      <c r="M4" s="31"/>
      <c r="O4" s="35"/>
      <c r="P4" s="35"/>
      <c r="Q4" s="35"/>
      <c r="U4" s="34"/>
    </row>
    <row r="5" spans="1:21" ht="15.45" customHeight="1">
      <c r="A5" s="133"/>
      <c r="B5" s="34"/>
      <c r="M5" s="31"/>
      <c r="U5" s="34"/>
    </row>
    <row r="6" spans="1:21">
      <c r="M6" s="31"/>
    </row>
    <row r="7" spans="1:21" ht="15.6">
      <c r="A7" s="22" t="s">
        <v>27</v>
      </c>
      <c r="B7" s="106" t="str">
        <f>"Ethernet transceiver forecast for "&amp;B4</f>
        <v>Ethernet transceiver forecast for Alphabet</v>
      </c>
      <c r="C7" s="50">
        <v>2021</v>
      </c>
      <c r="D7" s="50">
        <v>2022</v>
      </c>
      <c r="E7" s="50">
        <v>2023</v>
      </c>
      <c r="F7" s="50">
        <v>2024</v>
      </c>
      <c r="G7" s="50">
        <v>2025</v>
      </c>
      <c r="H7" s="50">
        <v>2026</v>
      </c>
      <c r="I7" s="50">
        <v>2027</v>
      </c>
      <c r="M7" s="31"/>
    </row>
    <row r="8" spans="1:21">
      <c r="A8" s="22">
        <v>100</v>
      </c>
      <c r="B8" s="49" t="s">
        <v>148</v>
      </c>
      <c r="C8" s="51">
        <v>573950.41200000001</v>
      </c>
      <c r="D8" s="51"/>
      <c r="E8" s="51"/>
      <c r="F8" s="51"/>
      <c r="G8" s="51"/>
      <c r="H8" s="51"/>
      <c r="I8" s="51"/>
      <c r="M8" s="31"/>
    </row>
    <row r="9" spans="1:21">
      <c r="A9" s="22">
        <v>100</v>
      </c>
      <c r="B9" s="49" t="s">
        <v>149</v>
      </c>
      <c r="C9" s="51">
        <v>0</v>
      </c>
      <c r="D9" s="51"/>
      <c r="E9" s="51"/>
      <c r="F9" s="51"/>
      <c r="G9" s="51"/>
      <c r="H9" s="51"/>
      <c r="I9" s="51"/>
      <c r="M9" s="31"/>
    </row>
    <row r="10" spans="1:21">
      <c r="A10" s="22">
        <v>100</v>
      </c>
      <c r="B10" s="49" t="s">
        <v>150</v>
      </c>
      <c r="C10" s="51">
        <v>0</v>
      </c>
      <c r="D10" s="51"/>
      <c r="E10" s="51"/>
      <c r="F10" s="51"/>
      <c r="G10" s="51"/>
      <c r="H10" s="51"/>
      <c r="I10" s="51"/>
      <c r="M10" s="31"/>
    </row>
    <row r="11" spans="1:21">
      <c r="A11" s="22">
        <v>100</v>
      </c>
      <c r="B11" s="49" t="s">
        <v>151</v>
      </c>
      <c r="C11" s="51">
        <v>0</v>
      </c>
      <c r="D11" s="51"/>
      <c r="E11" s="51"/>
      <c r="F11" s="51"/>
      <c r="G11" s="51"/>
      <c r="H11" s="51"/>
      <c r="I11" s="51"/>
      <c r="M11" s="31"/>
    </row>
    <row r="12" spans="1:21">
      <c r="A12" s="22">
        <v>100</v>
      </c>
      <c r="B12" s="49" t="s">
        <v>152</v>
      </c>
      <c r="C12" s="58">
        <v>0</v>
      </c>
      <c r="D12" s="58"/>
      <c r="E12" s="58"/>
      <c r="F12" s="58"/>
      <c r="G12" s="58"/>
      <c r="H12" s="58"/>
      <c r="I12" s="58"/>
      <c r="M12" s="31"/>
    </row>
    <row r="13" spans="1:21">
      <c r="A13" s="22">
        <v>100</v>
      </c>
      <c r="B13" s="49" t="s">
        <v>153</v>
      </c>
      <c r="C13" s="58">
        <v>0</v>
      </c>
      <c r="D13" s="58"/>
      <c r="E13" s="58"/>
      <c r="F13" s="58"/>
      <c r="G13" s="58"/>
      <c r="H13" s="58"/>
      <c r="I13" s="58"/>
      <c r="M13" s="31"/>
    </row>
    <row r="14" spans="1:21">
      <c r="A14" s="22">
        <v>100</v>
      </c>
      <c r="B14" s="49" t="s">
        <v>154</v>
      </c>
      <c r="C14" s="45">
        <v>0</v>
      </c>
      <c r="D14" s="45"/>
      <c r="E14" s="45"/>
      <c r="F14" s="45"/>
      <c r="G14" s="45"/>
      <c r="H14" s="45"/>
      <c r="I14" s="45"/>
      <c r="M14" s="31"/>
    </row>
    <row r="15" spans="1:21">
      <c r="A15" s="22">
        <v>100</v>
      </c>
      <c r="B15" s="49" t="s">
        <v>155</v>
      </c>
      <c r="C15" s="58">
        <v>245409.95324999999</v>
      </c>
      <c r="D15" s="58"/>
      <c r="E15" s="58"/>
      <c r="F15" s="58"/>
      <c r="G15" s="58"/>
      <c r="H15" s="58"/>
      <c r="I15" s="58"/>
      <c r="M15" s="31"/>
    </row>
    <row r="16" spans="1:21">
      <c r="A16" s="22">
        <v>100</v>
      </c>
      <c r="B16" s="49" t="s">
        <v>156</v>
      </c>
      <c r="C16" s="58">
        <v>0</v>
      </c>
      <c r="D16" s="58"/>
      <c r="E16" s="58"/>
      <c r="F16" s="58"/>
      <c r="G16" s="58"/>
      <c r="H16" s="58"/>
      <c r="I16" s="58"/>
      <c r="M16" s="31"/>
    </row>
    <row r="17" spans="1:13">
      <c r="A17" s="22">
        <v>100</v>
      </c>
      <c r="B17" s="49" t="s">
        <v>157</v>
      </c>
      <c r="C17" s="58">
        <v>0</v>
      </c>
      <c r="D17" s="58"/>
      <c r="E17" s="58"/>
      <c r="F17" s="58"/>
      <c r="G17" s="58"/>
      <c r="H17" s="58"/>
      <c r="I17" s="58"/>
      <c r="M17" s="31"/>
    </row>
    <row r="18" spans="1:13">
      <c r="A18" s="22">
        <v>100</v>
      </c>
      <c r="B18" s="49" t="s">
        <v>158</v>
      </c>
      <c r="C18" s="58">
        <v>0</v>
      </c>
      <c r="D18" s="58"/>
      <c r="E18" s="58"/>
      <c r="F18" s="58"/>
      <c r="G18" s="58"/>
      <c r="H18" s="58"/>
      <c r="I18" s="58"/>
      <c r="M18" s="31"/>
    </row>
    <row r="19" spans="1:13">
      <c r="A19" s="22">
        <v>100</v>
      </c>
      <c r="B19" s="49" t="s">
        <v>159</v>
      </c>
      <c r="C19" s="58">
        <v>16883.903249999999</v>
      </c>
      <c r="D19" s="58"/>
      <c r="E19" s="58"/>
      <c r="F19" s="58"/>
      <c r="G19" s="58"/>
      <c r="H19" s="58"/>
      <c r="I19" s="58"/>
      <c r="M19" s="31"/>
    </row>
    <row r="20" spans="1:13">
      <c r="A20" s="22">
        <v>100</v>
      </c>
      <c r="B20" s="49" t="s">
        <v>160</v>
      </c>
      <c r="C20" s="58">
        <v>0</v>
      </c>
      <c r="D20" s="58"/>
      <c r="E20" s="58"/>
      <c r="F20" s="58"/>
      <c r="G20" s="58"/>
      <c r="H20" s="58"/>
      <c r="I20" s="58"/>
      <c r="M20" s="31"/>
    </row>
    <row r="21" spans="1:13">
      <c r="A21" s="22">
        <v>100</v>
      </c>
      <c r="B21" s="49" t="s">
        <v>161</v>
      </c>
      <c r="C21" s="58">
        <v>0</v>
      </c>
      <c r="D21" s="58"/>
      <c r="E21" s="58"/>
      <c r="F21" s="58"/>
      <c r="G21" s="58"/>
      <c r="H21" s="58"/>
      <c r="I21" s="58"/>
      <c r="M21" s="31"/>
    </row>
    <row r="22" spans="1:13">
      <c r="A22" s="22">
        <v>100</v>
      </c>
      <c r="B22" s="49" t="s">
        <v>162</v>
      </c>
      <c r="C22" s="58">
        <v>0</v>
      </c>
      <c r="D22" s="58"/>
      <c r="E22" s="58"/>
      <c r="F22" s="58"/>
      <c r="G22" s="58"/>
      <c r="H22" s="58"/>
      <c r="I22" s="58"/>
      <c r="M22" s="31"/>
    </row>
    <row r="23" spans="1:13">
      <c r="A23" s="22">
        <v>100</v>
      </c>
      <c r="B23" s="49" t="s">
        <v>163</v>
      </c>
      <c r="C23" s="58">
        <v>0</v>
      </c>
      <c r="D23" s="58"/>
      <c r="E23" s="58"/>
      <c r="F23" s="58"/>
      <c r="G23" s="58"/>
      <c r="H23" s="58"/>
      <c r="I23" s="58"/>
      <c r="M23" s="31"/>
    </row>
    <row r="24" spans="1:13">
      <c r="A24" s="22">
        <v>100</v>
      </c>
      <c r="B24" s="49" t="s">
        <v>164</v>
      </c>
      <c r="C24" s="58">
        <v>0</v>
      </c>
      <c r="D24" s="58"/>
      <c r="E24" s="58"/>
      <c r="F24" s="58"/>
      <c r="G24" s="58"/>
      <c r="H24" s="58"/>
      <c r="I24" s="58"/>
      <c r="M24" s="31"/>
    </row>
    <row r="25" spans="1:13">
      <c r="A25" s="22">
        <v>200</v>
      </c>
      <c r="B25" s="49" t="s">
        <v>165</v>
      </c>
      <c r="C25" s="58">
        <v>0</v>
      </c>
      <c r="D25" s="58"/>
      <c r="E25" s="58"/>
      <c r="F25" s="58"/>
      <c r="G25" s="58"/>
      <c r="H25" s="58"/>
      <c r="I25" s="58"/>
      <c r="M25" s="31"/>
    </row>
    <row r="26" spans="1:13">
      <c r="A26" s="22">
        <v>200</v>
      </c>
      <c r="B26" s="49" t="s">
        <v>21</v>
      </c>
      <c r="C26" s="58">
        <v>0</v>
      </c>
      <c r="D26" s="58"/>
      <c r="E26" s="58"/>
      <c r="F26" s="58"/>
      <c r="G26" s="58"/>
      <c r="H26" s="58"/>
      <c r="I26" s="58"/>
      <c r="M26" s="31"/>
    </row>
    <row r="27" spans="1:13">
      <c r="A27" s="22">
        <v>400</v>
      </c>
      <c r="B27" s="49" t="s">
        <v>166</v>
      </c>
      <c r="C27" s="58">
        <v>787717.6</v>
      </c>
      <c r="D27" s="58"/>
      <c r="E27" s="58"/>
      <c r="F27" s="58"/>
      <c r="G27" s="58"/>
      <c r="H27" s="58"/>
      <c r="I27" s="58"/>
      <c r="M27" s="31"/>
    </row>
    <row r="28" spans="1:13">
      <c r="A28" s="22">
        <v>400</v>
      </c>
      <c r="B28" s="49" t="s">
        <v>167</v>
      </c>
      <c r="C28" s="58">
        <v>509600</v>
      </c>
      <c r="D28" s="58"/>
      <c r="E28" s="58"/>
      <c r="F28" s="58"/>
      <c r="G28" s="58"/>
      <c r="H28" s="58"/>
      <c r="I28" s="58"/>
      <c r="M28" s="31"/>
    </row>
    <row r="29" spans="1:13">
      <c r="A29" s="22">
        <v>400</v>
      </c>
      <c r="B29" s="49" t="s">
        <v>168</v>
      </c>
      <c r="C29" s="58">
        <v>0</v>
      </c>
      <c r="D29" s="58"/>
      <c r="E29" s="58"/>
      <c r="F29" s="58"/>
      <c r="G29" s="58"/>
      <c r="H29" s="58"/>
      <c r="I29" s="58"/>
      <c r="M29" s="31"/>
    </row>
    <row r="30" spans="1:13">
      <c r="A30" s="22">
        <v>400</v>
      </c>
      <c r="B30" s="49" t="s">
        <v>169</v>
      </c>
      <c r="C30" s="58">
        <v>0</v>
      </c>
      <c r="D30" s="58"/>
      <c r="E30" s="58"/>
      <c r="F30" s="58"/>
      <c r="G30" s="58"/>
      <c r="H30" s="58"/>
      <c r="I30" s="58"/>
      <c r="M30" s="31"/>
    </row>
    <row r="31" spans="1:13">
      <c r="A31" s="22">
        <v>400</v>
      </c>
      <c r="B31" s="49" t="s">
        <v>24</v>
      </c>
      <c r="C31" s="58">
        <v>0</v>
      </c>
      <c r="D31" s="58"/>
      <c r="E31" s="58"/>
      <c r="F31" s="58"/>
      <c r="G31" s="58"/>
      <c r="H31" s="58"/>
      <c r="I31" s="58"/>
      <c r="M31" s="31"/>
    </row>
    <row r="32" spans="1:13">
      <c r="A32" s="22">
        <v>400</v>
      </c>
      <c r="B32" s="49" t="s">
        <v>170</v>
      </c>
      <c r="C32" s="58">
        <v>0</v>
      </c>
      <c r="D32" s="58"/>
      <c r="E32" s="58"/>
      <c r="F32" s="58"/>
      <c r="G32" s="58"/>
      <c r="H32" s="58"/>
      <c r="I32" s="58"/>
      <c r="M32" s="31"/>
    </row>
    <row r="33" spans="1:13">
      <c r="A33" s="22">
        <v>800</v>
      </c>
      <c r="B33" s="49" t="s">
        <v>171</v>
      </c>
      <c r="C33" s="58"/>
      <c r="D33" s="58"/>
      <c r="E33" s="58"/>
      <c r="F33" s="58"/>
      <c r="G33" s="58"/>
      <c r="H33" s="58"/>
      <c r="I33" s="58"/>
      <c r="M33" s="31"/>
    </row>
    <row r="34" spans="1:13">
      <c r="A34" s="22">
        <v>800</v>
      </c>
      <c r="B34" s="49" t="s">
        <v>172</v>
      </c>
      <c r="C34" s="58">
        <v>3000</v>
      </c>
      <c r="D34" s="58"/>
      <c r="E34" s="58"/>
      <c r="F34" s="58"/>
      <c r="G34" s="58"/>
      <c r="H34" s="58"/>
      <c r="I34" s="58"/>
      <c r="M34" s="31"/>
    </row>
    <row r="35" spans="1:13">
      <c r="A35" s="22">
        <v>800</v>
      </c>
      <c r="B35" s="49" t="s">
        <v>25</v>
      </c>
      <c r="C35" s="58">
        <v>2700</v>
      </c>
      <c r="D35" s="58"/>
      <c r="E35" s="58"/>
      <c r="F35" s="58"/>
      <c r="G35" s="58"/>
      <c r="H35" s="58"/>
      <c r="I35" s="58"/>
      <c r="M35" s="31"/>
    </row>
    <row r="36" spans="1:13">
      <c r="A36" s="22">
        <v>800</v>
      </c>
      <c r="B36" s="49" t="s">
        <v>173</v>
      </c>
      <c r="C36" s="58">
        <v>0</v>
      </c>
      <c r="D36" s="58"/>
      <c r="E36" s="58"/>
      <c r="F36" s="58"/>
      <c r="G36" s="58"/>
      <c r="H36" s="58"/>
      <c r="I36" s="58"/>
      <c r="M36" s="31"/>
    </row>
    <row r="37" spans="1:13">
      <c r="A37" s="22">
        <v>800</v>
      </c>
      <c r="B37" s="49" t="s">
        <v>174</v>
      </c>
      <c r="C37" s="58">
        <v>0</v>
      </c>
      <c r="D37" s="58"/>
      <c r="E37" s="58"/>
      <c r="F37" s="58"/>
      <c r="G37" s="58"/>
      <c r="H37" s="58"/>
      <c r="I37" s="58"/>
      <c r="M37" s="31"/>
    </row>
    <row r="38" spans="1:13">
      <c r="A38" s="22">
        <v>800</v>
      </c>
      <c r="B38" s="49" t="s">
        <v>175</v>
      </c>
      <c r="C38" s="58">
        <v>0</v>
      </c>
      <c r="D38" s="58"/>
      <c r="E38" s="58"/>
      <c r="F38" s="58"/>
      <c r="G38" s="58"/>
      <c r="H38" s="58"/>
      <c r="I38" s="58"/>
      <c r="M38" s="31"/>
    </row>
    <row r="39" spans="1:13">
      <c r="A39" s="22">
        <v>1600</v>
      </c>
      <c r="B39" s="49" t="s">
        <v>176</v>
      </c>
      <c r="C39" s="58">
        <v>0</v>
      </c>
      <c r="D39" s="58"/>
      <c r="E39" s="58"/>
      <c r="F39" s="58"/>
      <c r="G39" s="58"/>
      <c r="H39" s="58"/>
      <c r="I39" s="58"/>
      <c r="M39" s="31"/>
    </row>
    <row r="40" spans="1:13">
      <c r="A40" s="22">
        <v>1600</v>
      </c>
      <c r="B40" s="49" t="s">
        <v>177</v>
      </c>
      <c r="C40" s="58">
        <v>0</v>
      </c>
      <c r="D40" s="58"/>
      <c r="E40" s="58"/>
      <c r="F40" s="58"/>
      <c r="G40" s="58"/>
      <c r="H40" s="58"/>
      <c r="I40" s="58"/>
      <c r="M40" s="31"/>
    </row>
    <row r="41" spans="1:13">
      <c r="A41" s="22">
        <v>1600</v>
      </c>
      <c r="B41" s="49" t="s">
        <v>178</v>
      </c>
      <c r="C41" s="58">
        <v>0</v>
      </c>
      <c r="D41" s="58"/>
      <c r="E41" s="58"/>
      <c r="F41" s="58"/>
      <c r="G41" s="58"/>
      <c r="H41" s="58"/>
      <c r="I41" s="58"/>
      <c r="M41" s="31"/>
    </row>
    <row r="42" spans="1:13">
      <c r="B42" s="61" t="s">
        <v>31</v>
      </c>
      <c r="C42" s="57">
        <f t="shared" ref="C42" si="0">SUM(C8:C41)</f>
        <v>2139261.8684999999</v>
      </c>
      <c r="D42" s="57"/>
      <c r="E42" s="57"/>
      <c r="F42" s="57"/>
      <c r="G42" s="57"/>
      <c r="H42" s="57"/>
      <c r="I42" s="57"/>
      <c r="M42" s="31"/>
    </row>
    <row r="43" spans="1:13">
      <c r="M43" s="31"/>
    </row>
    <row r="44" spans="1:13">
      <c r="B44" s="28" t="s">
        <v>32</v>
      </c>
      <c r="C44" s="53">
        <f t="shared" ref="C44:I44" si="1">C7</f>
        <v>2021</v>
      </c>
      <c r="D44" s="54">
        <f t="shared" si="1"/>
        <v>2022</v>
      </c>
      <c r="E44" s="54">
        <f t="shared" si="1"/>
        <v>2023</v>
      </c>
      <c r="F44" s="54">
        <f t="shared" si="1"/>
        <v>2024</v>
      </c>
      <c r="G44" s="55">
        <f t="shared" si="1"/>
        <v>2025</v>
      </c>
      <c r="H44" s="55">
        <f t="shared" si="1"/>
        <v>2026</v>
      </c>
      <c r="I44" s="55">
        <f t="shared" si="1"/>
        <v>2027</v>
      </c>
      <c r="M44" s="31"/>
    </row>
    <row r="45" spans="1:13">
      <c r="B45" s="31" t="s">
        <v>26</v>
      </c>
      <c r="C45" s="65">
        <f t="shared" ref="C45" si="2">SUMPRODUCT($A8:$A41*C8:C41)/1000000</f>
        <v>607.11146685000006</v>
      </c>
      <c r="D45" s="56"/>
      <c r="E45" s="56"/>
      <c r="F45" s="56"/>
      <c r="G45" s="56"/>
      <c r="H45" s="56"/>
      <c r="I45" s="56"/>
      <c r="M45" s="31"/>
    </row>
    <row r="46" spans="1:13">
      <c r="B46" s="31" t="s">
        <v>17</v>
      </c>
      <c r="C46" s="66">
        <v>1541.5115035348626</v>
      </c>
      <c r="D46" s="52"/>
      <c r="E46" s="52"/>
      <c r="F46" s="52"/>
      <c r="G46" s="52"/>
      <c r="H46" s="52"/>
      <c r="I46" s="52"/>
      <c r="M46" s="31"/>
    </row>
    <row r="47" spans="1:13">
      <c r="B47" s="37" t="s">
        <v>28</v>
      </c>
      <c r="C47" s="67">
        <v>0.65019015915867207</v>
      </c>
      <c r="D47" s="59"/>
      <c r="E47" s="59"/>
      <c r="F47" s="59"/>
      <c r="G47" s="59"/>
      <c r="H47" s="59"/>
      <c r="I47" s="59"/>
      <c r="M47" s="31"/>
    </row>
    <row r="48" spans="1:13">
      <c r="B48" s="33"/>
      <c r="C48" s="60"/>
      <c r="D48" s="60"/>
      <c r="E48" s="60"/>
      <c r="F48" s="60"/>
      <c r="G48" s="60"/>
      <c r="H48" s="60"/>
      <c r="I48" s="60"/>
      <c r="M48" s="31"/>
    </row>
    <row r="49" spans="2:13">
      <c r="M49" s="31"/>
    </row>
    <row r="50" spans="2:13" ht="18">
      <c r="B50" s="125" t="s">
        <v>193</v>
      </c>
      <c r="M50" s="31"/>
    </row>
    <row r="69" spans="1:10" ht="15.6">
      <c r="A69" s="69" t="s">
        <v>22</v>
      </c>
      <c r="B69" s="92" t="str">
        <f>"Current deployments - "&amp;B4</f>
        <v>Current deployments - Alphabet</v>
      </c>
      <c r="C69" s="63">
        <v>2021</v>
      </c>
      <c r="D69" s="63">
        <v>2022</v>
      </c>
      <c r="E69" s="63">
        <v>2023</v>
      </c>
      <c r="F69" s="63">
        <v>2024</v>
      </c>
      <c r="G69" s="63">
        <v>2025</v>
      </c>
      <c r="H69" s="63">
        <v>2026</v>
      </c>
      <c r="I69" s="63">
        <v>2027</v>
      </c>
    </row>
    <row r="70" spans="1:10">
      <c r="A70" s="47"/>
    </row>
    <row r="71" spans="1:10">
      <c r="A71" s="69"/>
      <c r="B71" s="26" t="s">
        <v>56</v>
      </c>
    </row>
    <row r="72" spans="1:10">
      <c r="A72" s="69"/>
    </row>
    <row r="73" spans="1:10">
      <c r="A73" s="69"/>
      <c r="B73" s="95" t="s">
        <v>23</v>
      </c>
      <c r="C73" s="35"/>
      <c r="D73" s="35"/>
      <c r="E73" s="35"/>
      <c r="F73" s="35"/>
      <c r="G73" s="35"/>
      <c r="H73" s="35"/>
      <c r="I73" s="35"/>
    </row>
    <row r="74" spans="1:10" ht="14.4">
      <c r="A74" s="69"/>
      <c r="B74" s="95" t="s">
        <v>42</v>
      </c>
      <c r="C74" s="72"/>
      <c r="D74" s="72"/>
      <c r="E74" s="72"/>
      <c r="F74" s="72"/>
      <c r="G74" s="72"/>
      <c r="H74" s="72"/>
      <c r="I74" s="72"/>
      <c r="J74" s="136" t="s">
        <v>191</v>
      </c>
    </row>
    <row r="75" spans="1:10">
      <c r="A75" s="69"/>
      <c r="B75" s="95"/>
      <c r="C75" s="72"/>
      <c r="D75" s="72"/>
      <c r="E75" s="72"/>
      <c r="F75" s="72"/>
      <c r="G75" s="72"/>
      <c r="H75" s="72"/>
      <c r="I75" s="72"/>
    </row>
    <row r="76" spans="1:10">
      <c r="A76" s="69"/>
      <c r="B76" s="95" t="s">
        <v>57</v>
      </c>
      <c r="C76" s="82"/>
      <c r="D76" s="82"/>
      <c r="E76" s="82"/>
      <c r="F76" s="82"/>
      <c r="G76" s="82"/>
      <c r="H76" s="82"/>
      <c r="I76" s="82"/>
    </row>
    <row r="77" spans="1:10" ht="14.4">
      <c r="A77" s="69"/>
      <c r="B77" s="95" t="s">
        <v>42</v>
      </c>
      <c r="C77" s="72"/>
      <c r="D77" s="72"/>
      <c r="E77" s="72"/>
      <c r="F77" s="72"/>
      <c r="G77" s="72"/>
      <c r="H77" s="72"/>
      <c r="I77" s="72"/>
      <c r="J77" s="136" t="s">
        <v>191</v>
      </c>
    </row>
    <row r="78" spans="1:10">
      <c r="A78" s="69"/>
    </row>
    <row r="79" spans="1:10">
      <c r="A79" s="69">
        <v>18.7</v>
      </c>
      <c r="B79" s="26" t="s">
        <v>103</v>
      </c>
      <c r="C79" s="35"/>
      <c r="D79" s="35"/>
      <c r="E79" s="35"/>
      <c r="F79" s="35"/>
      <c r="G79" s="35"/>
      <c r="H79" s="35"/>
      <c r="I79" s="35"/>
    </row>
    <row r="80" spans="1:10">
      <c r="A80" s="69"/>
      <c r="B80" s="26"/>
      <c r="C80" s="35"/>
      <c r="D80" s="35"/>
      <c r="E80" s="35"/>
      <c r="F80" s="35"/>
      <c r="G80" s="35"/>
      <c r="H80" s="35"/>
      <c r="I80" s="35"/>
    </row>
    <row r="81" spans="1:15">
      <c r="A81" s="69"/>
      <c r="B81" s="95" t="s">
        <v>57</v>
      </c>
      <c r="C81" s="35"/>
      <c r="D81" s="35"/>
      <c r="E81" s="35"/>
      <c r="F81" s="35"/>
      <c r="G81" s="35"/>
      <c r="H81" s="35"/>
      <c r="I81" s="35"/>
    </row>
    <row r="82" spans="1:15" ht="14.4">
      <c r="A82" s="69"/>
      <c r="B82" s="95" t="s">
        <v>42</v>
      </c>
      <c r="C82" s="72"/>
      <c r="D82" s="72"/>
      <c r="E82" s="72"/>
      <c r="F82" s="72"/>
      <c r="G82" s="72"/>
      <c r="H82" s="72"/>
      <c r="I82" s="72"/>
      <c r="J82" s="136" t="s">
        <v>191</v>
      </c>
    </row>
    <row r="83" spans="1:15">
      <c r="A83" s="69"/>
    </row>
    <row r="84" spans="1:15">
      <c r="A84" s="69">
        <v>12</v>
      </c>
      <c r="B84" s="26" t="s">
        <v>104</v>
      </c>
      <c r="C84" s="35"/>
      <c r="D84" s="35"/>
      <c r="E84" s="35"/>
      <c r="F84" s="35"/>
      <c r="G84" s="35"/>
      <c r="H84" s="35"/>
      <c r="I84" s="35"/>
    </row>
    <row r="85" spans="1:15">
      <c r="A85" s="69"/>
      <c r="C85" s="91"/>
      <c r="D85" s="91"/>
      <c r="E85" s="91"/>
      <c r="F85" s="91"/>
      <c r="G85" s="91"/>
      <c r="H85" s="91"/>
      <c r="I85" s="91"/>
    </row>
    <row r="86" spans="1:15" s="23" customFormat="1">
      <c r="A86" s="83"/>
      <c r="B86" s="83"/>
      <c r="C86" s="83"/>
      <c r="D86" s="83"/>
      <c r="E86" s="83"/>
      <c r="F86" s="83"/>
      <c r="G86" s="83"/>
      <c r="H86" s="83"/>
      <c r="I86" s="83"/>
      <c r="J86" s="83"/>
      <c r="K86" s="83"/>
      <c r="L86" s="31"/>
      <c r="M86" s="48"/>
      <c r="N86" s="31"/>
      <c r="O86" s="31"/>
    </row>
    <row r="87" spans="1:15">
      <c r="A87" s="69"/>
    </row>
    <row r="88" spans="1:15">
      <c r="A88" s="69"/>
      <c r="B88" s="95" t="s">
        <v>23</v>
      </c>
      <c r="C88" s="35"/>
      <c r="D88" s="35"/>
      <c r="E88" s="35"/>
      <c r="F88" s="35"/>
      <c r="G88" s="35"/>
      <c r="H88" s="35"/>
      <c r="I88" s="35"/>
    </row>
    <row r="89" spans="1:15">
      <c r="A89" s="69"/>
      <c r="B89" s="95" t="s">
        <v>42</v>
      </c>
      <c r="C89" s="73"/>
      <c r="D89" s="73"/>
      <c r="E89" s="73"/>
      <c r="F89" s="73"/>
      <c r="G89" s="73"/>
      <c r="H89" s="73"/>
      <c r="I89" s="73"/>
    </row>
    <row r="90" spans="1:15">
      <c r="A90" s="69"/>
      <c r="B90" s="95"/>
      <c r="C90" s="73"/>
      <c r="D90" s="73"/>
      <c r="E90" s="73"/>
      <c r="F90" s="73"/>
      <c r="G90" s="73"/>
      <c r="H90" s="73"/>
      <c r="I90" s="73"/>
    </row>
    <row r="91" spans="1:15">
      <c r="A91" s="69"/>
      <c r="B91" s="95" t="s">
        <v>57</v>
      </c>
      <c r="C91" s="82"/>
      <c r="D91" s="82"/>
      <c r="E91" s="82"/>
      <c r="F91" s="82"/>
      <c r="G91" s="82"/>
      <c r="H91" s="82"/>
      <c r="I91" s="82"/>
    </row>
    <row r="92" spans="1:15" ht="14.4">
      <c r="A92" s="69"/>
      <c r="B92" s="95" t="s">
        <v>42</v>
      </c>
      <c r="C92" s="72"/>
      <c r="D92" s="72"/>
      <c r="E92" s="72"/>
      <c r="F92" s="72"/>
      <c r="G92" s="72"/>
      <c r="H92" s="72"/>
      <c r="I92" s="72"/>
      <c r="J92" s="136" t="s">
        <v>191</v>
      </c>
    </row>
    <row r="93" spans="1:15">
      <c r="A93" s="69"/>
      <c r="B93" s="95"/>
      <c r="C93" s="73"/>
      <c r="D93" s="73"/>
      <c r="E93" s="73"/>
      <c r="F93" s="73"/>
      <c r="G93" s="73"/>
      <c r="H93" s="73"/>
      <c r="I93" s="73"/>
    </row>
    <row r="94" spans="1:15">
      <c r="A94" s="69"/>
    </row>
    <row r="95" spans="1:15">
      <c r="A95" s="69"/>
    </row>
    <row r="96" spans="1:15">
      <c r="A96" s="69">
        <v>22.4</v>
      </c>
      <c r="B96" s="26" t="s">
        <v>107</v>
      </c>
      <c r="C96" s="35"/>
      <c r="D96" s="35"/>
      <c r="E96" s="35"/>
      <c r="F96" s="35"/>
      <c r="G96" s="35"/>
      <c r="H96" s="35"/>
      <c r="I96" s="35"/>
    </row>
    <row r="97" spans="1:10">
      <c r="A97" s="69"/>
      <c r="B97" s="26"/>
      <c r="C97" s="35"/>
      <c r="D97" s="35"/>
      <c r="E97" s="35"/>
      <c r="F97" s="35"/>
      <c r="G97" s="35"/>
      <c r="H97" s="35"/>
      <c r="I97" s="35"/>
    </row>
    <row r="98" spans="1:10">
      <c r="A98" s="69"/>
      <c r="B98" s="95" t="s">
        <v>57</v>
      </c>
      <c r="C98" s="35"/>
      <c r="D98" s="35"/>
      <c r="E98" s="35"/>
      <c r="F98" s="35"/>
      <c r="G98" s="35"/>
      <c r="H98" s="35"/>
      <c r="I98" s="35"/>
    </row>
    <row r="99" spans="1:10" ht="14.4">
      <c r="A99" s="69"/>
      <c r="B99" s="95" t="s">
        <v>42</v>
      </c>
      <c r="C99" s="72"/>
      <c r="D99" s="72"/>
      <c r="E99" s="72"/>
      <c r="F99" s="72"/>
      <c r="G99" s="72"/>
      <c r="H99" s="72"/>
      <c r="I99" s="72"/>
      <c r="J99" s="136" t="s">
        <v>191</v>
      </c>
    </row>
    <row r="100" spans="1:10">
      <c r="A100" s="69"/>
    </row>
    <row r="101" spans="1:10">
      <c r="A101" s="69">
        <v>12</v>
      </c>
      <c r="B101" s="26" t="s">
        <v>108</v>
      </c>
      <c r="C101" s="35"/>
      <c r="D101" s="35"/>
      <c r="E101" s="35"/>
      <c r="F101" s="35"/>
      <c r="G101" s="35"/>
      <c r="H101" s="35"/>
      <c r="I101" s="35"/>
    </row>
    <row r="102" spans="1:10">
      <c r="A102" s="69"/>
      <c r="B102" s="26"/>
      <c r="C102" s="35"/>
      <c r="D102" s="35"/>
      <c r="E102" s="35"/>
      <c r="F102" s="35"/>
      <c r="G102" s="35"/>
      <c r="H102" s="35"/>
      <c r="I102" s="35"/>
    </row>
    <row r="103" spans="1:10">
      <c r="A103" s="69"/>
      <c r="B103" s="68" t="s">
        <v>76</v>
      </c>
    </row>
    <row r="104" spans="1:10" ht="14.4">
      <c r="A104" s="69"/>
      <c r="B104" s="70" t="s">
        <v>49</v>
      </c>
      <c r="C104" s="72"/>
      <c r="D104" s="72"/>
      <c r="E104" s="72"/>
      <c r="F104" s="72"/>
      <c r="G104" s="72"/>
      <c r="H104" s="72"/>
      <c r="I104" s="72"/>
      <c r="J104" s="136" t="s">
        <v>191</v>
      </c>
    </row>
    <row r="105" spans="1:10">
      <c r="A105" s="69"/>
      <c r="B105" s="70" t="s">
        <v>50</v>
      </c>
      <c r="C105" s="71"/>
      <c r="D105" s="71"/>
      <c r="E105" s="71"/>
      <c r="F105" s="71"/>
      <c r="G105" s="71"/>
      <c r="H105" s="71"/>
      <c r="I105" s="71"/>
    </row>
    <row r="106" spans="1:10">
      <c r="A106" s="69"/>
      <c r="B106" s="69"/>
      <c r="C106" s="69"/>
      <c r="D106" s="69"/>
      <c r="E106" s="69"/>
      <c r="F106" s="69"/>
      <c r="G106" s="69"/>
      <c r="H106" s="69"/>
      <c r="I106" s="69"/>
    </row>
    <row r="107" spans="1:10">
      <c r="A107" s="69"/>
    </row>
    <row r="108" spans="1:10" ht="15.6">
      <c r="A108" s="69"/>
      <c r="B108" s="93" t="str">
        <f>"Starting Deployments - "&amp;B4</f>
        <v>Starting Deployments - Alphabet</v>
      </c>
      <c r="C108" s="63">
        <v>2021</v>
      </c>
      <c r="D108" s="63">
        <v>2022</v>
      </c>
      <c r="E108" s="63">
        <v>2023</v>
      </c>
      <c r="F108" s="63">
        <v>2024</v>
      </c>
      <c r="G108" s="63">
        <v>2025</v>
      </c>
      <c r="H108" s="63">
        <v>2026</v>
      </c>
      <c r="I108" s="63">
        <v>2027</v>
      </c>
    </row>
    <row r="109" spans="1:10">
      <c r="A109" s="69"/>
    </row>
    <row r="110" spans="1:10">
      <c r="A110" s="69"/>
      <c r="B110" s="26" t="s">
        <v>113</v>
      </c>
    </row>
    <row r="111" spans="1:10">
      <c r="A111" s="69"/>
    </row>
    <row r="112" spans="1:10">
      <c r="A112" s="69"/>
      <c r="B112" s="95" t="s">
        <v>57</v>
      </c>
      <c r="C112" s="35"/>
      <c r="D112" s="35"/>
      <c r="E112" s="35"/>
      <c r="F112" s="35"/>
      <c r="G112" s="35"/>
      <c r="H112" s="35"/>
      <c r="I112" s="35"/>
    </row>
    <row r="113" spans="1:10">
      <c r="A113" s="69"/>
      <c r="B113" s="95" t="s">
        <v>42</v>
      </c>
      <c r="C113" s="79"/>
      <c r="D113" s="79"/>
      <c r="E113" s="79"/>
      <c r="F113" s="79"/>
      <c r="G113" s="79"/>
      <c r="H113" s="79"/>
      <c r="I113" s="79"/>
    </row>
    <row r="114" spans="1:10">
      <c r="A114" s="69"/>
      <c r="B114" s="95"/>
      <c r="C114" s="79"/>
      <c r="D114" s="79"/>
      <c r="E114" s="79"/>
      <c r="F114" s="79"/>
      <c r="G114" s="79"/>
      <c r="H114" s="79"/>
      <c r="I114" s="79"/>
    </row>
    <row r="115" spans="1:10">
      <c r="A115" s="69"/>
      <c r="B115" s="96" t="str">
        <f>B120</f>
        <v>2x400G DR8 and 2x400GFR4 OSFP</v>
      </c>
      <c r="C115" s="111"/>
      <c r="D115" s="111"/>
      <c r="E115" s="111"/>
      <c r="F115" s="111"/>
      <c r="G115" s="111"/>
      <c r="H115" s="111"/>
      <c r="I115" s="111"/>
    </row>
    <row r="116" spans="1:10" ht="14.4">
      <c r="A116" s="69"/>
      <c r="B116" s="95" t="s">
        <v>42</v>
      </c>
      <c r="C116" s="81"/>
      <c r="D116" s="81"/>
      <c r="E116" s="81"/>
      <c r="F116" s="81"/>
      <c r="G116" s="81"/>
      <c r="H116" s="81"/>
      <c r="I116" s="81"/>
      <c r="J116" s="136" t="s">
        <v>191</v>
      </c>
    </row>
    <row r="117" spans="1:10">
      <c r="A117" s="69"/>
      <c r="C117" s="34"/>
      <c r="D117" s="34"/>
      <c r="E117" s="34"/>
      <c r="F117" s="34"/>
      <c r="G117" s="34"/>
      <c r="H117" s="34"/>
      <c r="I117" s="34"/>
    </row>
    <row r="118" spans="1:10">
      <c r="A118" s="84">
        <v>14</v>
      </c>
      <c r="B118" s="97" t="s">
        <v>59</v>
      </c>
      <c r="C118" s="35"/>
      <c r="D118" s="35"/>
      <c r="E118" s="35"/>
      <c r="F118" s="35"/>
      <c r="G118" s="35"/>
      <c r="H118" s="35"/>
      <c r="I118" s="35"/>
    </row>
    <row r="119" spans="1:10">
      <c r="A119" s="47"/>
    </row>
    <row r="120" spans="1:10">
      <c r="A120" s="47"/>
      <c r="B120" s="96" t="s">
        <v>121</v>
      </c>
      <c r="C120" s="35"/>
      <c r="D120" s="35"/>
      <c r="E120" s="35"/>
      <c r="F120" s="35"/>
      <c r="G120" s="35"/>
      <c r="H120" s="35"/>
      <c r="I120" s="35"/>
    </row>
    <row r="121" spans="1:10" ht="14.4">
      <c r="A121" s="47"/>
      <c r="B121" s="95" t="s">
        <v>42</v>
      </c>
      <c r="C121" s="81"/>
      <c r="D121" s="81"/>
      <c r="E121" s="81"/>
      <c r="F121" s="81"/>
      <c r="G121" s="81"/>
      <c r="H121" s="81"/>
      <c r="I121" s="81"/>
      <c r="J121" s="136" t="s">
        <v>191</v>
      </c>
    </row>
    <row r="122" spans="1:10">
      <c r="A122" s="47"/>
      <c r="B122" s="95"/>
    </row>
    <row r="123" spans="1:10">
      <c r="A123" s="69">
        <v>24</v>
      </c>
      <c r="B123" s="26" t="s">
        <v>60</v>
      </c>
      <c r="C123" s="35"/>
      <c r="D123" s="35"/>
      <c r="E123" s="35"/>
      <c r="F123" s="35"/>
      <c r="G123" s="35"/>
      <c r="H123" s="35"/>
      <c r="I123" s="35"/>
    </row>
    <row r="124" spans="1:10">
      <c r="A124" s="69"/>
    </row>
    <row r="125" spans="1:10">
      <c r="A125" s="69"/>
    </row>
    <row r="127" spans="1:10">
      <c r="A127" s="69"/>
      <c r="B127" s="87" t="s">
        <v>76</v>
      </c>
    </row>
    <row r="128" spans="1:10" ht="14.4">
      <c r="A128" s="69"/>
      <c r="B128" s="88" t="s">
        <v>49</v>
      </c>
      <c r="C128" s="72"/>
      <c r="D128" s="72"/>
      <c r="E128" s="72"/>
      <c r="F128" s="72"/>
      <c r="G128" s="72"/>
      <c r="H128" s="72"/>
      <c r="I128" s="72"/>
      <c r="J128" s="136" t="s">
        <v>191</v>
      </c>
    </row>
    <row r="129" spans="1:10">
      <c r="A129" s="69"/>
      <c r="B129" s="88" t="s">
        <v>50</v>
      </c>
      <c r="C129" s="89"/>
      <c r="D129" s="89"/>
      <c r="E129" s="89"/>
      <c r="F129" s="89"/>
      <c r="G129" s="89"/>
      <c r="H129" s="89"/>
      <c r="I129" s="89"/>
    </row>
    <row r="130" spans="1:10">
      <c r="A130" s="69"/>
      <c r="B130" s="88" t="s">
        <v>51</v>
      </c>
      <c r="C130" s="89"/>
      <c r="D130" s="89"/>
      <c r="E130" s="89"/>
      <c r="F130" s="89"/>
      <c r="G130" s="89"/>
      <c r="H130" s="89"/>
      <c r="I130" s="89"/>
    </row>
    <row r="131" spans="1:10">
      <c r="A131" s="69"/>
      <c r="B131" s="88" t="s">
        <v>53</v>
      </c>
      <c r="C131" s="89"/>
      <c r="D131" s="89"/>
      <c r="E131" s="89"/>
      <c r="F131" s="89"/>
      <c r="G131" s="89"/>
      <c r="H131" s="89"/>
      <c r="I131" s="89"/>
    </row>
    <row r="133" spans="1:10" ht="15.6">
      <c r="B133" s="94" t="s">
        <v>61</v>
      </c>
      <c r="C133" s="63">
        <v>2021</v>
      </c>
      <c r="D133" s="63">
        <v>2022</v>
      </c>
      <c r="E133" s="63">
        <v>2023</v>
      </c>
      <c r="F133" s="63">
        <v>2024</v>
      </c>
      <c r="G133" s="63">
        <v>2025</v>
      </c>
      <c r="H133" s="63">
        <v>2026</v>
      </c>
      <c r="I133" s="63">
        <v>2027</v>
      </c>
    </row>
    <row r="135" spans="1:10">
      <c r="B135" s="96" t="str">
        <f>B120</f>
        <v>2x400G DR8 and 2x400GFR4 OSFP</v>
      </c>
      <c r="C135" s="35"/>
      <c r="D135" s="35"/>
      <c r="E135" s="35"/>
      <c r="F135" s="35"/>
      <c r="G135" s="35"/>
      <c r="H135" s="35"/>
      <c r="I135" s="35"/>
    </row>
    <row r="136" spans="1:10" ht="14.4">
      <c r="B136" s="95" t="s">
        <v>42</v>
      </c>
      <c r="C136" s="85"/>
      <c r="D136" s="85"/>
      <c r="E136" s="85"/>
      <c r="F136" s="85"/>
      <c r="G136" s="85"/>
      <c r="H136" s="85"/>
      <c r="I136" s="85"/>
      <c r="J136" s="136" t="s">
        <v>191</v>
      </c>
    </row>
    <row r="138" spans="1:10">
      <c r="A138" s="69">
        <v>6</v>
      </c>
      <c r="B138" s="97" t="s">
        <v>63</v>
      </c>
      <c r="C138" s="35"/>
      <c r="D138" s="35"/>
      <c r="E138" s="35"/>
      <c r="F138" s="35"/>
      <c r="G138" s="35"/>
      <c r="H138" s="35"/>
      <c r="I138" s="35"/>
    </row>
    <row r="139" spans="1:10">
      <c r="A139" s="69"/>
    </row>
    <row r="140" spans="1:10">
      <c r="A140" s="69"/>
      <c r="B140" s="95" t="s">
        <v>62</v>
      </c>
      <c r="C140" s="35"/>
      <c r="D140" s="35"/>
      <c r="E140" s="35"/>
      <c r="F140" s="35"/>
      <c r="G140" s="35"/>
      <c r="H140" s="35"/>
      <c r="I140" s="35"/>
    </row>
    <row r="141" spans="1:10" ht="14.4">
      <c r="A141" s="69"/>
      <c r="B141" s="95" t="s">
        <v>42</v>
      </c>
      <c r="F141" s="85"/>
      <c r="G141" s="85"/>
      <c r="H141" s="85"/>
      <c r="I141" s="85"/>
      <c r="J141" s="136" t="s">
        <v>191</v>
      </c>
    </row>
    <row r="142" spans="1:10">
      <c r="A142" s="69"/>
    </row>
    <row r="143" spans="1:10">
      <c r="A143" s="69">
        <v>25</v>
      </c>
      <c r="B143" s="26" t="s">
        <v>64</v>
      </c>
      <c r="F143" s="35"/>
      <c r="G143" s="35"/>
      <c r="H143" s="35"/>
      <c r="I143" s="35"/>
    </row>
    <row r="144" spans="1:10">
      <c r="A144" s="69"/>
    </row>
    <row r="145" spans="1:10">
      <c r="B145" s="96" t="s">
        <v>58</v>
      </c>
      <c r="C145" s="35"/>
      <c r="D145" s="35"/>
      <c r="E145" s="35"/>
      <c r="F145" s="35"/>
      <c r="G145" s="35"/>
      <c r="H145" s="35"/>
      <c r="I145" s="35"/>
    </row>
    <row r="146" spans="1:10">
      <c r="B146" s="95" t="s">
        <v>42</v>
      </c>
      <c r="C146" s="74"/>
      <c r="D146" s="74"/>
      <c r="E146" s="74"/>
      <c r="F146" s="74"/>
      <c r="G146" s="74"/>
      <c r="H146" s="74"/>
      <c r="I146" s="74"/>
    </row>
    <row r="147" spans="1:10">
      <c r="B147" s="95"/>
      <c r="C147" s="74"/>
      <c r="D147" s="74"/>
      <c r="E147" s="74"/>
      <c r="F147" s="74"/>
      <c r="G147" s="74"/>
      <c r="H147" s="74"/>
      <c r="I147" s="74"/>
    </row>
    <row r="150" spans="1:10">
      <c r="A150" s="69">
        <v>16</v>
      </c>
      <c r="B150" s="97" t="s">
        <v>66</v>
      </c>
      <c r="C150" s="35"/>
      <c r="D150" s="35"/>
      <c r="E150" s="35"/>
      <c r="F150" s="35"/>
      <c r="G150" s="35"/>
      <c r="H150" s="35"/>
      <c r="I150" s="35"/>
    </row>
    <row r="152" spans="1:10">
      <c r="B152" s="95" t="s">
        <v>62</v>
      </c>
      <c r="C152" s="35"/>
      <c r="D152" s="35"/>
      <c r="E152" s="35"/>
      <c r="F152" s="35"/>
      <c r="G152" s="35"/>
      <c r="H152" s="35"/>
      <c r="I152" s="35"/>
    </row>
    <row r="153" spans="1:10">
      <c r="B153" s="95" t="s">
        <v>42</v>
      </c>
      <c r="C153" s="32"/>
      <c r="D153" s="32"/>
      <c r="E153" s="32"/>
      <c r="F153" s="73"/>
      <c r="G153" s="73"/>
      <c r="H153" s="73"/>
      <c r="I153" s="73"/>
    </row>
    <row r="155" spans="1:10">
      <c r="A155" s="69">
        <v>26</v>
      </c>
      <c r="B155" s="26" t="s">
        <v>65</v>
      </c>
      <c r="F155" s="35"/>
      <c r="G155" s="35"/>
      <c r="H155" s="35"/>
      <c r="I155" s="35"/>
    </row>
    <row r="156" spans="1:10">
      <c r="A156" s="69"/>
      <c r="B156" s="26"/>
      <c r="F156" s="35"/>
      <c r="G156" s="35"/>
      <c r="H156" s="35"/>
      <c r="I156" s="35"/>
    </row>
    <row r="157" spans="1:10">
      <c r="A157" s="69"/>
    </row>
    <row r="159" spans="1:10">
      <c r="A159" s="69"/>
      <c r="B159" s="100" t="s">
        <v>76</v>
      </c>
    </row>
    <row r="160" spans="1:10" ht="14.4">
      <c r="A160" s="69"/>
      <c r="B160" s="90" t="s">
        <v>49</v>
      </c>
      <c r="C160" s="72"/>
      <c r="D160" s="72"/>
      <c r="E160" s="72"/>
      <c r="F160" s="72"/>
      <c r="G160" s="72"/>
      <c r="H160" s="72"/>
      <c r="I160" s="72"/>
      <c r="J160" s="136" t="s">
        <v>191</v>
      </c>
    </row>
    <row r="161" spans="1:9">
      <c r="A161" s="69"/>
      <c r="B161" s="90" t="s">
        <v>50</v>
      </c>
      <c r="C161" s="98">
        <f>(C138)/(1-C160)</f>
        <v>0</v>
      </c>
      <c r="D161" s="98">
        <f t="shared" ref="D161:I161" si="3">(D138)/(1-D160)</f>
        <v>0</v>
      </c>
      <c r="E161" s="98">
        <f t="shared" si="3"/>
        <v>0</v>
      </c>
      <c r="F161" s="98">
        <f>(F138)/(1-F160)</f>
        <v>0</v>
      </c>
      <c r="G161" s="98">
        <f t="shared" si="3"/>
        <v>0</v>
      </c>
      <c r="H161" s="98">
        <f t="shared" si="3"/>
        <v>0</v>
      </c>
      <c r="I161" s="98">
        <f t="shared" si="3"/>
        <v>0</v>
      </c>
    </row>
    <row r="162" spans="1:9">
      <c r="A162" s="69"/>
      <c r="B162" s="90" t="s">
        <v>51</v>
      </c>
      <c r="C162" s="98">
        <f>(C150)/(1-C160)</f>
        <v>0</v>
      </c>
      <c r="D162" s="98">
        <f t="shared" ref="D162:I162" si="4">(D150)/(1-D160)</f>
        <v>0</v>
      </c>
      <c r="E162" s="98">
        <f t="shared" si="4"/>
        <v>0</v>
      </c>
      <c r="F162" s="98">
        <f t="shared" si="4"/>
        <v>0</v>
      </c>
      <c r="G162" s="98">
        <f t="shared" si="4"/>
        <v>0</v>
      </c>
      <c r="H162" s="98">
        <f t="shared" si="4"/>
        <v>0</v>
      </c>
      <c r="I162" s="98">
        <f t="shared" si="4"/>
        <v>0</v>
      </c>
    </row>
    <row r="163" spans="1:9">
      <c r="B163" s="90" t="s">
        <v>53</v>
      </c>
      <c r="C163" s="98"/>
      <c r="D163" s="98"/>
      <c r="E163" s="98"/>
      <c r="F163" s="98"/>
      <c r="G163" s="98"/>
      <c r="H163" s="98"/>
      <c r="I163" s="98"/>
    </row>
    <row r="165" spans="1:9">
      <c r="B165" s="28" t="s">
        <v>67</v>
      </c>
      <c r="C165" s="117">
        <v>2021</v>
      </c>
      <c r="D165" s="117">
        <v>2022</v>
      </c>
      <c r="E165" s="117">
        <v>2023</v>
      </c>
      <c r="F165" s="117">
        <v>2024</v>
      </c>
      <c r="G165" s="117">
        <v>2025</v>
      </c>
      <c r="H165" s="117">
        <v>2026</v>
      </c>
      <c r="I165" s="117">
        <v>2027</v>
      </c>
    </row>
    <row r="166" spans="1:9">
      <c r="B166" s="75" t="s">
        <v>50</v>
      </c>
      <c r="C166" s="77"/>
      <c r="D166" s="77"/>
      <c r="E166" s="77"/>
      <c r="F166" s="77"/>
      <c r="G166" s="77"/>
      <c r="H166" s="77"/>
      <c r="I166" s="77"/>
    </row>
    <row r="167" spans="1:9">
      <c r="B167" s="75" t="s">
        <v>51</v>
      </c>
      <c r="C167" s="77"/>
      <c r="D167" s="77"/>
      <c r="E167" s="77"/>
      <c r="F167" s="77"/>
      <c r="G167" s="77"/>
      <c r="H167" s="77"/>
      <c r="I167" s="77"/>
    </row>
    <row r="168" spans="1:9">
      <c r="B168" s="75" t="s">
        <v>53</v>
      </c>
      <c r="C168" s="77"/>
      <c r="D168" s="77"/>
      <c r="E168" s="77"/>
      <c r="F168" s="77"/>
      <c r="G168" s="77"/>
      <c r="H168" s="77"/>
      <c r="I168" s="77"/>
    </row>
    <row r="171" spans="1:9" ht="21">
      <c r="B171" s="126" t="s">
        <v>184</v>
      </c>
    </row>
    <row r="185" spans="2:10">
      <c r="F185" s="99"/>
    </row>
    <row r="186" spans="2:10">
      <c r="F186" s="99"/>
    </row>
    <row r="187" spans="2:10">
      <c r="B187" s="26" t="s">
        <v>130</v>
      </c>
      <c r="C187" s="35"/>
      <c r="D187" s="35"/>
      <c r="E187" s="35"/>
      <c r="F187" s="35"/>
      <c r="G187" s="35"/>
      <c r="H187" s="35"/>
      <c r="I187" s="35"/>
    </row>
    <row r="188" spans="2:10" ht="14.4">
      <c r="B188" s="118" t="s">
        <v>131</v>
      </c>
      <c r="C188" s="72"/>
      <c r="D188" s="72"/>
      <c r="E188" s="72"/>
      <c r="F188" s="72"/>
      <c r="G188" s="72"/>
      <c r="H188" s="72"/>
      <c r="I188" s="72"/>
      <c r="J188" s="136" t="s">
        <v>191</v>
      </c>
    </row>
    <row r="189" spans="2:10" ht="14.4">
      <c r="B189" s="118" t="s">
        <v>132</v>
      </c>
      <c r="C189" s="72"/>
      <c r="D189" s="72"/>
      <c r="E189" s="72"/>
      <c r="F189" s="72"/>
      <c r="G189" s="72"/>
      <c r="H189" s="72"/>
      <c r="I189" s="72"/>
      <c r="J189" s="136" t="s">
        <v>191</v>
      </c>
    </row>
    <row r="190" spans="2:10" ht="14.4">
      <c r="B190" s="118" t="s">
        <v>133</v>
      </c>
      <c r="C190" s="72"/>
      <c r="D190" s="72"/>
      <c r="E190" s="72"/>
      <c r="F190" s="72"/>
      <c r="G190" s="72"/>
      <c r="H190" s="72"/>
      <c r="I190" s="72"/>
      <c r="J190" s="136" t="s">
        <v>191</v>
      </c>
    </row>
    <row r="192" spans="2:10">
      <c r="B192" s="26" t="s">
        <v>134</v>
      </c>
    </row>
    <row r="193" spans="2:13">
      <c r="B193" s="118" t="s">
        <v>135</v>
      </c>
      <c r="C193" s="35"/>
      <c r="D193" s="35"/>
      <c r="E193" s="35"/>
      <c r="F193" s="35"/>
      <c r="G193" s="35"/>
      <c r="H193" s="35"/>
      <c r="I193" s="35"/>
    </row>
    <row r="194" spans="2:13">
      <c r="B194" s="118" t="s">
        <v>129</v>
      </c>
      <c r="C194" s="35"/>
      <c r="D194" s="35"/>
      <c r="E194" s="35"/>
      <c r="F194" s="35"/>
      <c r="G194" s="35"/>
      <c r="H194" s="35"/>
      <c r="I194" s="35"/>
    </row>
    <row r="195" spans="2:13">
      <c r="B195" s="118" t="s">
        <v>136</v>
      </c>
      <c r="C195" s="35"/>
      <c r="D195" s="35"/>
      <c r="E195" s="35"/>
      <c r="F195" s="35"/>
      <c r="G195" s="35"/>
      <c r="H195" s="35"/>
      <c r="I195" s="35"/>
    </row>
    <row r="196" spans="2:13">
      <c r="B196" s="118" t="s">
        <v>137</v>
      </c>
      <c r="C196" s="35"/>
      <c r="D196" s="35"/>
      <c r="E196" s="35"/>
      <c r="F196" s="35"/>
      <c r="G196" s="35"/>
      <c r="H196" s="35"/>
      <c r="I196" s="35"/>
    </row>
    <row r="197" spans="2:13">
      <c r="B197" s="118" t="s">
        <v>138</v>
      </c>
      <c r="C197" s="35"/>
      <c r="D197" s="35"/>
      <c r="E197" s="35"/>
      <c r="F197" s="35"/>
      <c r="G197" s="35"/>
      <c r="H197" s="35"/>
      <c r="I197" s="35"/>
    </row>
    <row r="198" spans="2:13">
      <c r="C198" s="35"/>
      <c r="D198" s="35"/>
      <c r="E198" s="35"/>
      <c r="F198" s="35"/>
      <c r="G198" s="35"/>
      <c r="H198" s="35"/>
      <c r="I198" s="35"/>
    </row>
    <row r="199" spans="2:13">
      <c r="B199" s="28" t="s">
        <v>139</v>
      </c>
      <c r="C199" s="117">
        <v>2021</v>
      </c>
      <c r="D199" s="117">
        <v>2022</v>
      </c>
      <c r="E199" s="117">
        <v>2023</v>
      </c>
      <c r="F199" s="117">
        <v>2024</v>
      </c>
      <c r="G199" s="117">
        <v>2025</v>
      </c>
      <c r="H199" s="117">
        <v>2026</v>
      </c>
      <c r="I199" s="117">
        <v>2027</v>
      </c>
    </row>
    <row r="200" spans="2:13">
      <c r="B200" s="115" t="s">
        <v>135</v>
      </c>
      <c r="C200" s="116"/>
      <c r="D200" s="116"/>
      <c r="E200" s="116"/>
      <c r="F200" s="116"/>
      <c r="G200" s="116"/>
      <c r="H200" s="116"/>
      <c r="I200" s="116"/>
    </row>
    <row r="201" spans="2:13">
      <c r="B201" s="115" t="s">
        <v>129</v>
      </c>
      <c r="C201" s="116"/>
      <c r="D201" s="116"/>
      <c r="E201" s="119"/>
      <c r="F201" s="116"/>
      <c r="G201" s="116"/>
      <c r="H201" s="116"/>
      <c r="I201" s="116"/>
    </row>
    <row r="202" spans="2:13">
      <c r="B202" s="115" t="s">
        <v>136</v>
      </c>
      <c r="C202" s="116"/>
      <c r="D202" s="116"/>
      <c r="E202" s="119"/>
      <c r="F202" s="116"/>
      <c r="G202" s="116"/>
      <c r="H202" s="116"/>
      <c r="I202" s="116"/>
    </row>
    <row r="203" spans="2:13">
      <c r="B203" s="115" t="s">
        <v>137</v>
      </c>
      <c r="C203" s="116"/>
      <c r="D203" s="116"/>
      <c r="E203" s="116"/>
      <c r="F203" s="116"/>
      <c r="G203" s="116"/>
      <c r="H203" s="116"/>
      <c r="I203" s="116"/>
    </row>
    <row r="205" spans="2:13">
      <c r="B205" s="27"/>
      <c r="C205" s="25"/>
      <c r="D205" s="25"/>
      <c r="E205" s="25"/>
      <c r="F205" s="25"/>
      <c r="G205" s="25"/>
      <c r="H205" s="25"/>
      <c r="I205" s="25"/>
      <c r="J205" s="25"/>
      <c r="K205" s="25"/>
      <c r="L205" s="25"/>
    </row>
    <row r="206" spans="2:13" s="70" customFormat="1">
      <c r="B206" s="68" t="s">
        <v>109</v>
      </c>
      <c r="M206" s="109"/>
    </row>
    <row r="211" spans="8:13" ht="14.4" thickBot="1">
      <c r="H211" s="31" t="s">
        <v>88</v>
      </c>
      <c r="M211" s="31"/>
    </row>
    <row r="212" spans="8:13">
      <c r="M212" s="145"/>
    </row>
    <row r="213" spans="8:13">
      <c r="H213" s="31" t="s">
        <v>91</v>
      </c>
      <c r="I213" s="31" t="s">
        <v>89</v>
      </c>
      <c r="J213" s="31" t="s">
        <v>90</v>
      </c>
      <c r="K213" s="31" t="s">
        <v>97</v>
      </c>
      <c r="L213" s="31" t="s">
        <v>98</v>
      </c>
      <c r="M213" s="140" t="s">
        <v>22</v>
      </c>
    </row>
    <row r="214" spans="8:13">
      <c r="M214" s="139"/>
    </row>
    <row r="215" spans="8:13">
      <c r="H215" s="31" t="s">
        <v>93</v>
      </c>
      <c r="I215" s="31" t="s">
        <v>96</v>
      </c>
      <c r="J215" s="64">
        <v>16</v>
      </c>
      <c r="K215" s="64">
        <v>12</v>
      </c>
      <c r="L215" s="31">
        <f>J215*K215</f>
        <v>192</v>
      </c>
      <c r="M215" s="139"/>
    </row>
    <row r="216" spans="8:13">
      <c r="J216" s="64"/>
      <c r="K216" s="64"/>
      <c r="M216" s="139"/>
    </row>
    <row r="217" spans="8:13">
      <c r="H217" s="31" t="s">
        <v>94</v>
      </c>
      <c r="I217" s="31" t="s">
        <v>96</v>
      </c>
      <c r="J217" s="64">
        <v>16</v>
      </c>
      <c r="K217" s="64">
        <v>32</v>
      </c>
      <c r="L217" s="31">
        <f t="shared" ref="L217:L219" si="5">J217*K217</f>
        <v>512</v>
      </c>
      <c r="M217" s="139"/>
    </row>
    <row r="218" spans="8:13">
      <c r="J218" s="64"/>
      <c r="K218" s="64"/>
      <c r="M218" s="139"/>
    </row>
    <row r="219" spans="8:13">
      <c r="H219" s="31" t="s">
        <v>95</v>
      </c>
      <c r="I219" s="31" t="s">
        <v>96</v>
      </c>
      <c r="J219" s="64">
        <v>32</v>
      </c>
      <c r="K219" s="64">
        <v>12</v>
      </c>
      <c r="L219" s="31">
        <f t="shared" si="5"/>
        <v>384</v>
      </c>
      <c r="M219" s="139"/>
    </row>
    <row r="220" spans="8:13">
      <c r="M220" s="139"/>
    </row>
    <row r="221" spans="8:13">
      <c r="H221" s="31" t="s">
        <v>87</v>
      </c>
      <c r="M221" s="139"/>
    </row>
    <row r="222" spans="8:13">
      <c r="H222" s="142" t="s">
        <v>101</v>
      </c>
      <c r="M222" s="139"/>
    </row>
    <row r="223" spans="8:13">
      <c r="H223" s="142" t="s">
        <v>102</v>
      </c>
      <c r="J223" s="64">
        <v>16</v>
      </c>
      <c r="K223" s="64">
        <v>32</v>
      </c>
      <c r="L223" s="31">
        <f>J223*K223</f>
        <v>512</v>
      </c>
      <c r="M223" s="139"/>
    </row>
    <row r="224" spans="8:13">
      <c r="H224" s="142" t="s">
        <v>100</v>
      </c>
      <c r="J224" s="64">
        <f>J219</f>
        <v>32</v>
      </c>
      <c r="K224" s="64">
        <f>K219</f>
        <v>12</v>
      </c>
      <c r="L224" s="31">
        <f>J224*K224</f>
        <v>384</v>
      </c>
      <c r="M224" s="139"/>
    </row>
    <row r="225" spans="2:13">
      <c r="H225" s="142" t="s">
        <v>99</v>
      </c>
      <c r="J225" s="64">
        <f>J223+J224</f>
        <v>48</v>
      </c>
      <c r="K225" s="64"/>
      <c r="L225" s="31">
        <f>L223+L224</f>
        <v>896</v>
      </c>
      <c r="M225" s="146">
        <f>L225/J225</f>
        <v>18.666666666666668</v>
      </c>
    </row>
    <row r="226" spans="2:13">
      <c r="H226" s="142" t="s">
        <v>106</v>
      </c>
      <c r="J226" s="64"/>
      <c r="K226" s="64"/>
      <c r="M226" s="139"/>
    </row>
    <row r="227" spans="2:13">
      <c r="H227" s="142" t="s">
        <v>93</v>
      </c>
      <c r="J227" s="64">
        <v>16</v>
      </c>
      <c r="K227" s="64">
        <v>12</v>
      </c>
      <c r="L227" s="31">
        <f>J227*K227</f>
        <v>192</v>
      </c>
      <c r="M227" s="139">
        <f>L227/J227</f>
        <v>12</v>
      </c>
    </row>
    <row r="228" spans="2:13">
      <c r="H228" s="142"/>
      <c r="J228" s="64"/>
      <c r="K228" s="64"/>
      <c r="M228" s="139"/>
    </row>
    <row r="229" spans="2:13">
      <c r="H229" s="142" t="s">
        <v>105</v>
      </c>
      <c r="J229" s="64"/>
      <c r="K229" s="64"/>
      <c r="M229" s="139"/>
    </row>
    <row r="230" spans="2:13">
      <c r="H230" s="142" t="s">
        <v>101</v>
      </c>
      <c r="J230" s="64"/>
      <c r="K230" s="64"/>
      <c r="M230" s="139"/>
    </row>
    <row r="231" spans="2:13">
      <c r="H231" s="142" t="s">
        <v>102</v>
      </c>
      <c r="J231" s="64">
        <v>16</v>
      </c>
      <c r="K231" s="64">
        <v>32</v>
      </c>
      <c r="L231" s="31">
        <f>J231*K231</f>
        <v>512</v>
      </c>
      <c r="M231" s="139"/>
    </row>
    <row r="232" spans="2:13">
      <c r="H232" s="142" t="s">
        <v>100</v>
      </c>
      <c r="J232" s="64">
        <v>24</v>
      </c>
      <c r="K232" s="64">
        <v>16</v>
      </c>
      <c r="L232" s="31">
        <f>J232*K232</f>
        <v>384</v>
      </c>
      <c r="M232" s="139"/>
    </row>
    <row r="233" spans="2:13">
      <c r="H233" s="142" t="s">
        <v>99</v>
      </c>
      <c r="J233" s="64">
        <f>J231+J232</f>
        <v>40</v>
      </c>
      <c r="K233" s="64">
        <f t="shared" ref="K233:L233" si="6">K231+K232</f>
        <v>48</v>
      </c>
      <c r="L233" s="31">
        <f t="shared" si="6"/>
        <v>896</v>
      </c>
      <c r="M233" s="139">
        <f>L233/J233</f>
        <v>22.4</v>
      </c>
    </row>
    <row r="234" spans="2:13">
      <c r="H234" s="142" t="s">
        <v>106</v>
      </c>
      <c r="J234" s="64"/>
      <c r="K234" s="64"/>
      <c r="M234" s="139"/>
    </row>
    <row r="235" spans="2:13">
      <c r="H235" s="31" t="s">
        <v>93</v>
      </c>
      <c r="J235" s="64">
        <v>16</v>
      </c>
      <c r="K235" s="64">
        <v>12</v>
      </c>
      <c r="L235" s="31">
        <f>J235*K235</f>
        <v>192</v>
      </c>
      <c r="M235" s="139">
        <f>L235/J235</f>
        <v>12</v>
      </c>
    </row>
    <row r="236" spans="2:13" ht="14.4" thickBot="1">
      <c r="M236" s="141"/>
    </row>
    <row r="238" spans="2:13" s="88" customFormat="1" ht="15.6">
      <c r="B238" s="93" t="s">
        <v>110</v>
      </c>
      <c r="M238" s="110"/>
    </row>
    <row r="240" spans="2:13">
      <c r="H240" s="31" t="s">
        <v>111</v>
      </c>
      <c r="M240" s="31"/>
    </row>
    <row r="241" spans="8:14" ht="14.4" thickBot="1">
      <c r="M241" s="31"/>
    </row>
    <row r="242" spans="8:14">
      <c r="H242" s="31" t="s">
        <v>91</v>
      </c>
      <c r="I242" s="31" t="s">
        <v>89</v>
      </c>
      <c r="J242" s="31" t="s">
        <v>90</v>
      </c>
      <c r="K242" s="31" t="s">
        <v>97</v>
      </c>
      <c r="L242" s="31" t="s">
        <v>98</v>
      </c>
      <c r="M242" s="138" t="s">
        <v>22</v>
      </c>
    </row>
    <row r="243" spans="8:14">
      <c r="M243" s="139"/>
    </row>
    <row r="244" spans="8:14">
      <c r="H244" s="31" t="s">
        <v>93</v>
      </c>
      <c r="I244" s="31" t="s">
        <v>112</v>
      </c>
      <c r="J244" s="64">
        <v>8</v>
      </c>
      <c r="K244" s="64">
        <v>12</v>
      </c>
      <c r="L244" s="31">
        <f>J244*K244</f>
        <v>96</v>
      </c>
      <c r="M244" s="139"/>
    </row>
    <row r="245" spans="8:14">
      <c r="J245" s="64"/>
      <c r="K245" s="64"/>
      <c r="M245" s="139"/>
    </row>
    <row r="246" spans="8:14">
      <c r="H246" s="31" t="s">
        <v>94</v>
      </c>
      <c r="I246" s="31" t="s">
        <v>112</v>
      </c>
      <c r="J246" s="64">
        <v>8</v>
      </c>
      <c r="K246" s="64">
        <v>32</v>
      </c>
      <c r="L246" s="31">
        <f t="shared" ref="L246" si="7">J246*K246</f>
        <v>256</v>
      </c>
      <c r="M246" s="139"/>
    </row>
    <row r="247" spans="8:14">
      <c r="H247" s="31" t="s">
        <v>116</v>
      </c>
      <c r="J247" s="64">
        <f>J244+J246</f>
        <v>16</v>
      </c>
      <c r="K247" s="64">
        <f t="shared" ref="K247:L247" si="8">K244+K246</f>
        <v>44</v>
      </c>
      <c r="L247" s="31">
        <f t="shared" si="8"/>
        <v>352</v>
      </c>
      <c r="M247" s="139">
        <f>L247/J247</f>
        <v>22</v>
      </c>
      <c r="N247" s="31" t="s">
        <v>118</v>
      </c>
    </row>
    <row r="248" spans="8:14">
      <c r="H248" s="31" t="s">
        <v>95</v>
      </c>
      <c r="I248" s="31" t="s">
        <v>96</v>
      </c>
      <c r="J248" s="64">
        <v>32</v>
      </c>
      <c r="K248" s="64">
        <v>12</v>
      </c>
      <c r="L248" s="31">
        <f t="shared" ref="L248" si="9">J248*K248</f>
        <v>384</v>
      </c>
      <c r="M248" s="139">
        <f>L248/J248</f>
        <v>12</v>
      </c>
      <c r="N248" s="31" t="s">
        <v>57</v>
      </c>
    </row>
    <row r="249" spans="8:14">
      <c r="J249" s="64"/>
      <c r="K249" s="64"/>
      <c r="M249" s="139"/>
    </row>
    <row r="250" spans="8:14">
      <c r="J250" s="64"/>
      <c r="K250" s="64"/>
      <c r="M250" s="139"/>
    </row>
    <row r="251" spans="8:14">
      <c r="H251" s="31" t="s">
        <v>114</v>
      </c>
      <c r="J251" s="64"/>
      <c r="K251" s="64"/>
      <c r="M251" s="140"/>
    </row>
    <row r="252" spans="8:14">
      <c r="J252" s="64"/>
      <c r="K252" s="64"/>
      <c r="M252" s="140"/>
    </row>
    <row r="253" spans="8:14">
      <c r="H253" s="31" t="s">
        <v>91</v>
      </c>
      <c r="I253" s="31" t="s">
        <v>89</v>
      </c>
      <c r="J253" s="142" t="s">
        <v>90</v>
      </c>
      <c r="K253" s="142" t="s">
        <v>97</v>
      </c>
      <c r="L253" s="31" t="s">
        <v>98</v>
      </c>
      <c r="M253" s="140" t="s">
        <v>22</v>
      </c>
    </row>
    <row r="254" spans="8:14">
      <c r="J254" s="64"/>
      <c r="K254" s="64"/>
      <c r="M254" s="139"/>
    </row>
    <row r="255" spans="8:14">
      <c r="H255" s="31" t="s">
        <v>93</v>
      </c>
      <c r="I255" s="31" t="s">
        <v>112</v>
      </c>
      <c r="J255" s="64">
        <v>12</v>
      </c>
      <c r="K255" s="64">
        <v>20</v>
      </c>
      <c r="L255" s="31">
        <f>J255*K255</f>
        <v>240</v>
      </c>
      <c r="M255" s="139"/>
    </row>
    <row r="256" spans="8:14">
      <c r="J256" s="64"/>
      <c r="K256" s="64"/>
      <c r="M256" s="139"/>
    </row>
    <row r="257" spans="8:14">
      <c r="H257" s="31" t="s">
        <v>94</v>
      </c>
      <c r="I257" s="31" t="s">
        <v>112</v>
      </c>
      <c r="J257" s="64">
        <v>12</v>
      </c>
      <c r="K257" s="64">
        <v>32</v>
      </c>
      <c r="L257" s="31">
        <f t="shared" ref="L257" si="10">J257*K257</f>
        <v>384</v>
      </c>
      <c r="M257" s="139"/>
    </row>
    <row r="258" spans="8:14">
      <c r="H258" s="31" t="s">
        <v>116</v>
      </c>
      <c r="J258" s="64">
        <f>J255+J257</f>
        <v>24</v>
      </c>
      <c r="K258" s="64">
        <f t="shared" ref="K258:L258" si="11">K255+K257</f>
        <v>52</v>
      </c>
      <c r="L258" s="31">
        <f t="shared" si="11"/>
        <v>624</v>
      </c>
      <c r="M258" s="139">
        <f>L258/J258</f>
        <v>26</v>
      </c>
      <c r="N258" s="31" t="s">
        <v>118</v>
      </c>
    </row>
    <row r="259" spans="8:14" ht="14.4" thickBot="1">
      <c r="H259" s="31" t="s">
        <v>95</v>
      </c>
      <c r="I259" s="31" t="s">
        <v>96</v>
      </c>
      <c r="J259" s="64">
        <v>32</v>
      </c>
      <c r="K259" s="64">
        <v>16</v>
      </c>
      <c r="L259" s="31">
        <f t="shared" ref="L259" si="12">J259*K259</f>
        <v>512</v>
      </c>
      <c r="M259" s="141">
        <f>L259/J259</f>
        <v>16</v>
      </c>
      <c r="N259" s="31" t="s">
        <v>57</v>
      </c>
    </row>
    <row r="260" spans="8:14">
      <c r="M260" s="143" t="s">
        <v>115</v>
      </c>
      <c r="N260" s="31">
        <v>14</v>
      </c>
    </row>
    <row r="261" spans="8:14">
      <c r="M261" s="137" t="s">
        <v>117</v>
      </c>
      <c r="N261" s="31">
        <v>24</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U218"/>
  <sheetViews>
    <sheetView showGridLines="0" zoomScale="70" zoomScaleNormal="70" workbookViewId="0"/>
  </sheetViews>
  <sheetFormatPr defaultColWidth="8.6640625" defaultRowHeight="13.8"/>
  <cols>
    <col min="1" max="1" width="7.88671875" style="31" customWidth="1"/>
    <col min="2" max="2" width="47" style="31" bestFit="1" customWidth="1"/>
    <col min="3" max="12" width="13" style="31" customWidth="1"/>
    <col min="13" max="13" width="8.21875" style="48" customWidth="1"/>
    <col min="14" max="16384" width="8.6640625" style="31"/>
  </cols>
  <sheetData>
    <row r="1" spans="1:21">
      <c r="A1" s="34"/>
      <c r="B1" s="34"/>
      <c r="M1" s="31"/>
      <c r="U1" s="34"/>
    </row>
    <row r="2" spans="1:21" ht="18">
      <c r="A2" s="133"/>
      <c r="B2" s="134" t="str">
        <f>'[2]Title page'!$B$2</f>
        <v>LightCounting Switch Chip Forecast</v>
      </c>
      <c r="M2" s="31"/>
      <c r="U2" s="34"/>
    </row>
    <row r="3" spans="1:21" ht="15.6">
      <c r="A3" s="34"/>
      <c r="B3" s="135" t="str">
        <f>'[2]Title page'!B3</f>
        <v>April 2022 final</v>
      </c>
      <c r="M3" s="31"/>
      <c r="U3" s="34"/>
    </row>
    <row r="4" spans="1:21" ht="21">
      <c r="A4" s="133"/>
      <c r="B4" s="107" t="s">
        <v>20</v>
      </c>
      <c r="F4" s="38"/>
      <c r="G4" s="35"/>
      <c r="H4" s="35"/>
      <c r="I4" s="35"/>
      <c r="M4" s="31"/>
      <c r="N4" s="35"/>
      <c r="O4" s="35"/>
      <c r="P4" s="35"/>
      <c r="Q4" s="35"/>
      <c r="U4" s="34"/>
    </row>
    <row r="5" spans="1:21" ht="15.45" customHeight="1">
      <c r="A5" s="133"/>
      <c r="B5" s="34"/>
      <c r="M5" s="31"/>
      <c r="U5" s="34"/>
    </row>
    <row r="6" spans="1:21">
      <c r="M6" s="31"/>
    </row>
    <row r="7" spans="1:21" ht="15.6">
      <c r="A7" s="22" t="s">
        <v>27</v>
      </c>
      <c r="B7" s="106" t="str">
        <f>"Ethernet transceiver forecast for "&amp;B4</f>
        <v>Ethernet transceiver forecast for Amazon</v>
      </c>
      <c r="C7" s="50">
        <v>2021</v>
      </c>
      <c r="D7" s="50">
        <v>2022</v>
      </c>
      <c r="E7" s="50">
        <v>2023</v>
      </c>
      <c r="F7" s="50">
        <v>2024</v>
      </c>
      <c r="G7" s="50">
        <v>2025</v>
      </c>
      <c r="H7" s="50">
        <v>2026</v>
      </c>
      <c r="I7" s="50">
        <v>2027</v>
      </c>
      <c r="M7" s="31"/>
    </row>
    <row r="8" spans="1:21">
      <c r="A8" s="22">
        <v>100</v>
      </c>
      <c r="B8" s="49" t="str">
        <f>[2]Alibaba!B8</f>
        <v>100G SR4_100 m_QSFP28</v>
      </c>
      <c r="C8" s="58"/>
      <c r="D8" s="58"/>
      <c r="E8" s="58"/>
      <c r="F8" s="58"/>
      <c r="G8" s="58"/>
      <c r="H8" s="58"/>
      <c r="I8" s="58"/>
      <c r="M8" s="31"/>
    </row>
    <row r="9" spans="1:21">
      <c r="A9" s="22">
        <v>100</v>
      </c>
      <c r="B9" s="49" t="str">
        <f>[2]Alibaba!B9</f>
        <v>100G SR2_100 m_All</v>
      </c>
      <c r="C9" s="58"/>
      <c r="D9" s="58"/>
      <c r="E9" s="58"/>
      <c r="F9" s="58"/>
      <c r="G9" s="58"/>
      <c r="H9" s="58"/>
      <c r="I9" s="58"/>
      <c r="M9" s="31"/>
    </row>
    <row r="10" spans="1:21">
      <c r="A10" s="22">
        <v>100</v>
      </c>
      <c r="B10" s="49" t="str">
        <f>[2]Alibaba!B10</f>
        <v>100G MM Duplex_100 - 300 m_QSFP28</v>
      </c>
      <c r="C10" s="58"/>
      <c r="D10" s="58"/>
      <c r="E10" s="58"/>
      <c r="F10" s="58"/>
      <c r="G10" s="58"/>
      <c r="H10" s="58"/>
      <c r="I10" s="58"/>
      <c r="M10" s="31"/>
    </row>
    <row r="11" spans="1:21">
      <c r="A11" s="22">
        <v>100</v>
      </c>
      <c r="B11" s="49" t="str">
        <f>[2]Alibaba!B11</f>
        <v>100G eSR4_300 m_QSFP28</v>
      </c>
      <c r="C11" s="58"/>
      <c r="D11" s="58"/>
      <c r="E11" s="58"/>
      <c r="F11" s="58"/>
      <c r="G11" s="58"/>
      <c r="H11" s="58"/>
      <c r="I11" s="58"/>
      <c r="M11" s="31"/>
    </row>
    <row r="12" spans="1:21">
      <c r="A12" s="22">
        <v>100</v>
      </c>
      <c r="B12" s="49" t="str">
        <f>[2]Alibaba!B12</f>
        <v>100G PSM4_500 m_QSFP28</v>
      </c>
      <c r="C12" s="58"/>
      <c r="D12" s="58"/>
      <c r="E12" s="58"/>
      <c r="F12" s="58"/>
      <c r="G12" s="58"/>
      <c r="H12" s="58"/>
      <c r="I12" s="58"/>
      <c r="M12" s="31"/>
    </row>
    <row r="13" spans="1:21">
      <c r="A13" s="22">
        <v>100</v>
      </c>
      <c r="B13" s="49" t="str">
        <f>[2]Alibaba!B13</f>
        <v>100G DR_500 m_QSFP28</v>
      </c>
      <c r="C13" s="58"/>
      <c r="D13" s="58"/>
      <c r="E13" s="58"/>
      <c r="F13" s="58"/>
      <c r="G13" s="58"/>
      <c r="H13" s="58"/>
      <c r="I13" s="58"/>
      <c r="M13" s="31"/>
    </row>
    <row r="14" spans="1:21">
      <c r="A14" s="22">
        <v>100</v>
      </c>
      <c r="B14" s="49" t="str">
        <f>[2]Alibaba!B14</f>
        <v>100G CWDM4-subspec_500 m_QSFP28</v>
      </c>
      <c r="C14" s="45"/>
      <c r="D14" s="45"/>
      <c r="E14" s="45"/>
      <c r="F14" s="45"/>
      <c r="G14" s="45"/>
      <c r="H14" s="45"/>
      <c r="I14" s="45"/>
      <c r="M14" s="31"/>
    </row>
    <row r="15" spans="1:21">
      <c r="A15" s="22">
        <v>100</v>
      </c>
      <c r="B15" s="49" t="str">
        <f>[2]Alibaba!B15</f>
        <v>100G CWDM4_2 km_QSFP28</v>
      </c>
      <c r="C15" s="58"/>
      <c r="D15" s="58"/>
      <c r="E15" s="58"/>
      <c r="F15" s="58"/>
      <c r="G15" s="58"/>
      <c r="H15" s="58"/>
      <c r="I15" s="58"/>
      <c r="M15" s="31"/>
    </row>
    <row r="16" spans="1:21">
      <c r="A16" s="22">
        <v>100</v>
      </c>
      <c r="B16" s="49" t="str">
        <f>[2]Alibaba!B16</f>
        <v>100G FR1_2 km_QSFP28</v>
      </c>
      <c r="C16" s="58"/>
      <c r="D16" s="58"/>
      <c r="E16" s="58"/>
      <c r="F16" s="58"/>
      <c r="G16" s="58"/>
      <c r="H16" s="58"/>
      <c r="I16" s="58"/>
      <c r="M16" s="31"/>
    </row>
    <row r="17" spans="1:13">
      <c r="A17" s="22">
        <v>100</v>
      </c>
      <c r="B17" s="49" t="str">
        <f>[2]Alibaba!B17</f>
        <v>100G LR4_10 km_CFP</v>
      </c>
      <c r="C17" s="58"/>
      <c r="D17" s="58"/>
      <c r="E17" s="58"/>
      <c r="F17" s="58"/>
      <c r="G17" s="58"/>
      <c r="H17" s="58"/>
      <c r="I17" s="58"/>
      <c r="M17" s="31"/>
    </row>
    <row r="18" spans="1:13">
      <c r="A18" s="22">
        <v>100</v>
      </c>
      <c r="B18" s="49" t="str">
        <f>[2]Alibaba!B18</f>
        <v>100G LR4_10 km_CFP2/4</v>
      </c>
      <c r="C18" s="58"/>
      <c r="D18" s="58"/>
      <c r="E18" s="58"/>
      <c r="F18" s="58"/>
      <c r="G18" s="58"/>
      <c r="H18" s="58"/>
      <c r="I18" s="58"/>
      <c r="M18" s="31"/>
    </row>
    <row r="19" spans="1:13">
      <c r="A19" s="22">
        <v>100</v>
      </c>
      <c r="B19" s="49" t="str">
        <f>[2]Alibaba!B19</f>
        <v>100G LR4 and LR1_10 km_QSFP28</v>
      </c>
      <c r="C19" s="58"/>
      <c r="D19" s="58"/>
      <c r="E19" s="58"/>
      <c r="F19" s="58"/>
      <c r="G19" s="58"/>
      <c r="H19" s="58"/>
      <c r="I19" s="58"/>
      <c r="M19" s="31"/>
    </row>
    <row r="20" spans="1:13">
      <c r="A20" s="22">
        <v>100</v>
      </c>
      <c r="B20" s="49" t="str">
        <f>[2]Alibaba!B20</f>
        <v>100G 4WDM10_10 km_QSFP28</v>
      </c>
      <c r="C20" s="58"/>
      <c r="D20" s="58"/>
      <c r="E20" s="58"/>
      <c r="F20" s="58"/>
      <c r="G20" s="58"/>
      <c r="H20" s="58"/>
      <c r="I20" s="58"/>
      <c r="M20" s="31"/>
    </row>
    <row r="21" spans="1:13">
      <c r="A21" s="22">
        <v>100</v>
      </c>
      <c r="B21" s="49" t="str">
        <f>[2]Alibaba!B21</f>
        <v>100G 4WDM20_20 km_QSFP28</v>
      </c>
      <c r="C21" s="58"/>
      <c r="D21" s="58"/>
      <c r="E21" s="58"/>
      <c r="F21" s="58"/>
      <c r="G21" s="58"/>
      <c r="H21" s="58"/>
      <c r="I21" s="58"/>
      <c r="M21" s="31"/>
    </row>
    <row r="22" spans="1:13">
      <c r="A22" s="22">
        <v>100</v>
      </c>
      <c r="B22" s="49" t="str">
        <f>[2]Alibaba!B22</f>
        <v>100G ER4-Lite_30 km_QSFP28</v>
      </c>
      <c r="C22" s="58"/>
      <c r="D22" s="58"/>
      <c r="E22" s="58"/>
      <c r="F22" s="58"/>
      <c r="G22" s="58"/>
      <c r="H22" s="58"/>
      <c r="I22" s="58"/>
      <c r="M22" s="31"/>
    </row>
    <row r="23" spans="1:13">
      <c r="A23" s="22">
        <v>100</v>
      </c>
      <c r="B23" s="49" t="str">
        <f>[2]Alibaba!B23</f>
        <v>100G ER4_40 km_QSFP28</v>
      </c>
      <c r="C23" s="58"/>
      <c r="D23" s="58"/>
      <c r="E23" s="58"/>
      <c r="F23" s="58"/>
      <c r="G23" s="58"/>
      <c r="H23" s="58"/>
      <c r="I23" s="58"/>
      <c r="M23" s="31"/>
    </row>
    <row r="24" spans="1:13">
      <c r="A24" s="22">
        <v>100</v>
      </c>
      <c r="B24" s="49" t="str">
        <f>[2]Alibaba!B24</f>
        <v>100G ZR4_80 km_QSFP28</v>
      </c>
      <c r="C24" s="58"/>
      <c r="D24" s="58"/>
      <c r="E24" s="58"/>
      <c r="F24" s="58"/>
      <c r="G24" s="58"/>
      <c r="H24" s="58"/>
      <c r="I24" s="58"/>
      <c r="M24" s="31"/>
    </row>
    <row r="25" spans="1:13">
      <c r="A25" s="22">
        <v>200</v>
      </c>
      <c r="B25" s="49" t="str">
        <f>[2]Alibaba!B25</f>
        <v>200G SR4_100 m_QSFP56</v>
      </c>
      <c r="C25" s="58"/>
      <c r="D25" s="58"/>
      <c r="E25" s="58"/>
      <c r="F25" s="58"/>
      <c r="G25" s="58"/>
      <c r="H25" s="58"/>
      <c r="I25" s="58"/>
      <c r="M25" s="31"/>
    </row>
    <row r="26" spans="1:13">
      <c r="A26" s="22">
        <v>200</v>
      </c>
      <c r="B26" s="49" t="str">
        <f>[2]Alibaba!B26</f>
        <v>200G FR4_2 km_QSFP56</v>
      </c>
      <c r="C26" s="58"/>
      <c r="D26" s="58"/>
      <c r="E26" s="58"/>
      <c r="F26" s="58"/>
      <c r="G26" s="58"/>
      <c r="H26" s="58"/>
      <c r="I26" s="58"/>
      <c r="M26" s="31"/>
    </row>
    <row r="27" spans="1:13">
      <c r="A27" s="22">
        <v>400</v>
      </c>
      <c r="B27" s="49" t="str">
        <f>[2]Alibaba!B27</f>
        <v>2x200 (400G-SR8)_100 m_OSFP, QSFP-DD</v>
      </c>
      <c r="C27" s="58"/>
      <c r="D27" s="58"/>
      <c r="E27" s="58"/>
      <c r="F27" s="58"/>
      <c r="G27" s="58"/>
      <c r="H27" s="58"/>
      <c r="I27" s="58"/>
      <c r="M27" s="31"/>
    </row>
    <row r="28" spans="1:13">
      <c r="A28" s="22">
        <v>400</v>
      </c>
      <c r="B28" s="49" t="str">
        <f>[2]Alibaba!B28</f>
        <v>2x(200G FR4)_2 km_OSFP</v>
      </c>
      <c r="C28" s="58"/>
      <c r="D28" s="58"/>
      <c r="E28" s="58"/>
      <c r="F28" s="58"/>
      <c r="G28" s="58"/>
      <c r="H28" s="58"/>
      <c r="I28" s="58"/>
      <c r="M28" s="31"/>
    </row>
    <row r="29" spans="1:13">
      <c r="A29" s="22">
        <v>400</v>
      </c>
      <c r="B29" s="49" t="str">
        <f>[2]Alibaba!B29</f>
        <v>400G SR4.2, SR4_100 m_OSFP, QSFP-DD, QSFP112</v>
      </c>
      <c r="C29" s="58"/>
      <c r="D29" s="58"/>
      <c r="E29" s="58"/>
      <c r="F29" s="58"/>
      <c r="G29" s="58"/>
      <c r="H29" s="58"/>
      <c r="I29" s="58"/>
      <c r="M29" s="31"/>
    </row>
    <row r="30" spans="1:13">
      <c r="A30" s="22">
        <v>400</v>
      </c>
      <c r="B30" s="49" t="str">
        <f>[2]Alibaba!B30</f>
        <v>400G DR4_500 m_OSFP, QSFP-DD, QSFP112</v>
      </c>
      <c r="C30" s="58"/>
      <c r="D30" s="58"/>
      <c r="E30" s="58"/>
      <c r="F30" s="58"/>
      <c r="G30" s="58"/>
      <c r="H30" s="58"/>
      <c r="I30" s="58"/>
      <c r="M30" s="31"/>
    </row>
    <row r="31" spans="1:13">
      <c r="A31" s="22">
        <v>400</v>
      </c>
      <c r="B31" s="49" t="str">
        <f>[2]Alibaba!B31</f>
        <v>400G FR4_2 km_OSFP, QSFP-DD, QSFP112</v>
      </c>
      <c r="C31" s="58"/>
      <c r="D31" s="58"/>
      <c r="E31" s="58"/>
      <c r="F31" s="58"/>
      <c r="G31" s="58"/>
      <c r="H31" s="58"/>
      <c r="I31" s="58"/>
      <c r="M31" s="31"/>
    </row>
    <row r="32" spans="1:13">
      <c r="A32" s="22">
        <v>400</v>
      </c>
      <c r="B32" s="49" t="str">
        <f>[2]Alibaba!B32</f>
        <v>400G LR4, LR8_10 km_OSFP, QSFP-DD, QSFP112</v>
      </c>
      <c r="C32" s="58"/>
      <c r="D32" s="58"/>
      <c r="E32" s="58"/>
      <c r="F32" s="58"/>
      <c r="G32" s="58"/>
      <c r="H32" s="58"/>
      <c r="I32" s="58"/>
      <c r="M32" s="31"/>
    </row>
    <row r="33" spans="1:13">
      <c r="A33" s="22">
        <v>800</v>
      </c>
      <c r="B33" s="49" t="str">
        <f>[2]Alibaba!B33</f>
        <v>800G SR8_50 m_OSFP, QSFP-DD800</v>
      </c>
      <c r="C33" s="58"/>
      <c r="D33" s="58"/>
      <c r="E33" s="58"/>
      <c r="F33" s="58"/>
      <c r="G33" s="58"/>
      <c r="H33" s="58"/>
      <c r="I33" s="58"/>
      <c r="M33" s="31"/>
    </row>
    <row r="34" spans="1:13">
      <c r="A34" s="22">
        <v>800</v>
      </c>
      <c r="B34" s="49" t="str">
        <f>[2]Alibaba!B34</f>
        <v>800G DR8_500 m_OSFP, QSFP-DD800</v>
      </c>
      <c r="C34" s="58"/>
      <c r="D34" s="58"/>
      <c r="E34" s="58"/>
      <c r="F34" s="58"/>
      <c r="G34" s="58"/>
      <c r="H34" s="58"/>
      <c r="I34" s="58"/>
      <c r="M34" s="31"/>
    </row>
    <row r="35" spans="1:13">
      <c r="A35" s="22">
        <v>800</v>
      </c>
      <c r="B35" s="49" t="str">
        <f>[2]Alibaba!B35</f>
        <v>2x(400G FR4)_2 km_OSFP, QSFP-DD800</v>
      </c>
      <c r="C35" s="58"/>
      <c r="D35" s="58"/>
      <c r="E35" s="58"/>
      <c r="F35" s="58"/>
      <c r="G35" s="58"/>
      <c r="H35" s="58"/>
      <c r="I35" s="58"/>
      <c r="M35" s="31"/>
    </row>
    <row r="36" spans="1:13">
      <c r="A36" s="22">
        <v>800</v>
      </c>
      <c r="B36" s="49" t="str">
        <f>[2]Alibaba!B36</f>
        <v>800G LR8, LR4_6, 10 km_TBD</v>
      </c>
      <c r="C36" s="58"/>
      <c r="D36" s="58"/>
      <c r="E36" s="58"/>
      <c r="F36" s="58"/>
      <c r="G36" s="58"/>
      <c r="H36" s="58"/>
      <c r="I36" s="58"/>
      <c r="M36" s="31"/>
    </row>
    <row r="37" spans="1:13">
      <c r="A37" s="22">
        <v>800</v>
      </c>
      <c r="B37" s="49" t="str">
        <f>[2]Alibaba!B37</f>
        <v>800G ZRlite_10 km, 20 km_TBD</v>
      </c>
      <c r="C37" s="58"/>
      <c r="D37" s="58"/>
      <c r="E37" s="58"/>
      <c r="F37" s="58"/>
      <c r="G37" s="58"/>
      <c r="H37" s="58"/>
      <c r="I37" s="58"/>
      <c r="M37" s="31"/>
    </row>
    <row r="38" spans="1:13">
      <c r="A38" s="22">
        <v>800</v>
      </c>
      <c r="B38" s="49" t="str">
        <f>[2]Alibaba!B38</f>
        <v>800G ER4_40 km_TBD</v>
      </c>
      <c r="C38" s="58"/>
      <c r="D38" s="58"/>
      <c r="E38" s="58"/>
      <c r="F38" s="58"/>
      <c r="G38" s="58"/>
      <c r="H38" s="58"/>
      <c r="I38" s="58"/>
      <c r="M38" s="31"/>
    </row>
    <row r="39" spans="1:13">
      <c r="A39" s="22">
        <v>1600</v>
      </c>
      <c r="B39" s="49" t="str">
        <f>[2]Alibaba!B39</f>
        <v>1.6T SR_100 m_OSFP-XD and TBD</v>
      </c>
      <c r="C39" s="58"/>
      <c r="D39" s="58"/>
      <c r="E39" s="58"/>
      <c r="F39" s="58"/>
      <c r="G39" s="58"/>
      <c r="H39" s="58"/>
      <c r="I39" s="58"/>
      <c r="M39" s="31"/>
    </row>
    <row r="40" spans="1:13">
      <c r="A40" s="22">
        <v>1600</v>
      </c>
      <c r="B40" s="49" t="str">
        <f>[2]Alibaba!B40</f>
        <v>1.6T DR_500 m_OSFP-XD and TBD</v>
      </c>
      <c r="C40" s="51"/>
      <c r="D40" s="51"/>
      <c r="E40" s="58"/>
      <c r="F40" s="58"/>
      <c r="G40" s="58"/>
      <c r="H40" s="58"/>
      <c r="I40" s="58"/>
      <c r="M40" s="31"/>
    </row>
    <row r="41" spans="1:13">
      <c r="A41" s="22">
        <v>1600</v>
      </c>
      <c r="B41" s="49" t="str">
        <f>[2]Alibaba!B41</f>
        <v>1.6T FR_2 km_OSFP-XD and TBD</v>
      </c>
      <c r="C41" s="51"/>
      <c r="D41" s="51"/>
      <c r="E41" s="58"/>
      <c r="F41" s="58"/>
      <c r="G41" s="58"/>
      <c r="H41" s="58"/>
      <c r="I41" s="58"/>
      <c r="M41" s="31"/>
    </row>
    <row r="42" spans="1:13">
      <c r="B42" s="61" t="s">
        <v>31</v>
      </c>
      <c r="C42" s="57">
        <f t="shared" ref="C42:I42" si="0">SUM(C8:C41)</f>
        <v>0</v>
      </c>
      <c r="D42" s="57">
        <f t="shared" si="0"/>
        <v>0</v>
      </c>
      <c r="E42" s="57">
        <f t="shared" si="0"/>
        <v>0</v>
      </c>
      <c r="F42" s="57">
        <f t="shared" si="0"/>
        <v>0</v>
      </c>
      <c r="G42" s="57">
        <f t="shared" si="0"/>
        <v>0</v>
      </c>
      <c r="H42" s="57">
        <f t="shared" si="0"/>
        <v>0</v>
      </c>
      <c r="I42" s="57">
        <f t="shared" si="0"/>
        <v>0</v>
      </c>
      <c r="M42" s="31"/>
    </row>
    <row r="43" spans="1:13">
      <c r="B43" s="26"/>
      <c r="M43" s="31"/>
    </row>
    <row r="44" spans="1:13">
      <c r="B44" s="28" t="s">
        <v>32</v>
      </c>
      <c r="C44" s="53">
        <f t="shared" ref="C44:I44" si="1">C7</f>
        <v>2021</v>
      </c>
      <c r="D44" s="54">
        <f t="shared" si="1"/>
        <v>2022</v>
      </c>
      <c r="E44" s="54">
        <f t="shared" si="1"/>
        <v>2023</v>
      </c>
      <c r="F44" s="54">
        <f t="shared" si="1"/>
        <v>2024</v>
      </c>
      <c r="G44" s="55">
        <f t="shared" si="1"/>
        <v>2025</v>
      </c>
      <c r="H44" s="55">
        <f t="shared" si="1"/>
        <v>2026</v>
      </c>
      <c r="I44" s="55">
        <f t="shared" si="1"/>
        <v>2027</v>
      </c>
      <c r="M44" s="31"/>
    </row>
    <row r="45" spans="1:13">
      <c r="B45" s="31" t="s">
        <v>26</v>
      </c>
      <c r="C45" s="65">
        <f t="shared" ref="C45:I45" si="2">SUMPRODUCT($A8:$A41*C8:C41)/1000000</f>
        <v>0</v>
      </c>
      <c r="D45" s="56">
        <f t="shared" si="2"/>
        <v>0</v>
      </c>
      <c r="E45" s="56">
        <f t="shared" si="2"/>
        <v>0</v>
      </c>
      <c r="F45" s="56">
        <f t="shared" si="2"/>
        <v>0</v>
      </c>
      <c r="G45" s="56">
        <f t="shared" si="2"/>
        <v>0</v>
      </c>
      <c r="H45" s="56">
        <f t="shared" si="2"/>
        <v>0</v>
      </c>
      <c r="I45" s="56">
        <f t="shared" si="2"/>
        <v>0</v>
      </c>
      <c r="M45" s="31"/>
    </row>
    <row r="46" spans="1:13">
      <c r="B46" s="31" t="s">
        <v>17</v>
      </c>
      <c r="C46" s="66">
        <v>566.4007430465299</v>
      </c>
      <c r="D46" s="52">
        <f t="shared" ref="D46:I46" si="3">D45+C46</f>
        <v>566.4007430465299</v>
      </c>
      <c r="E46" s="52">
        <f t="shared" si="3"/>
        <v>566.4007430465299</v>
      </c>
      <c r="F46" s="52">
        <f t="shared" si="3"/>
        <v>566.4007430465299</v>
      </c>
      <c r="G46" s="52">
        <f t="shared" si="3"/>
        <v>566.4007430465299</v>
      </c>
      <c r="H46" s="52">
        <f t="shared" si="3"/>
        <v>566.4007430465299</v>
      </c>
      <c r="I46" s="52">
        <f t="shared" si="3"/>
        <v>566.4007430465299</v>
      </c>
      <c r="M46" s="31"/>
    </row>
    <row r="47" spans="1:13">
      <c r="B47" s="37" t="s">
        <v>28</v>
      </c>
      <c r="C47" s="59">
        <v>1.1835500323892223</v>
      </c>
      <c r="D47" s="59">
        <f t="shared" ref="D47:I47" si="4">D46/C46-1</f>
        <v>0</v>
      </c>
      <c r="E47" s="59">
        <f t="shared" si="4"/>
        <v>0</v>
      </c>
      <c r="F47" s="59">
        <f t="shared" si="4"/>
        <v>0</v>
      </c>
      <c r="G47" s="59">
        <f t="shared" si="4"/>
        <v>0</v>
      </c>
      <c r="H47" s="59">
        <f t="shared" si="4"/>
        <v>0</v>
      </c>
      <c r="I47" s="59">
        <f t="shared" si="4"/>
        <v>0</v>
      </c>
      <c r="M47" s="31"/>
    </row>
    <row r="48" spans="1:13">
      <c r="B48" s="33"/>
      <c r="C48" s="60"/>
      <c r="D48" s="60"/>
      <c r="E48" s="60"/>
      <c r="F48" s="60"/>
      <c r="G48" s="60"/>
      <c r="H48" s="60"/>
      <c r="I48" s="60"/>
      <c r="M48" s="31"/>
    </row>
    <row r="49" spans="1:21">
      <c r="B49" s="33"/>
      <c r="C49" s="60"/>
      <c r="D49" s="60"/>
      <c r="E49" s="60"/>
      <c r="F49" s="60"/>
      <c r="G49" s="60"/>
      <c r="H49" s="60"/>
      <c r="I49" s="60"/>
      <c r="M49" s="31"/>
    </row>
    <row r="50" spans="1:21" ht="18">
      <c r="B50" s="62" t="s">
        <v>194</v>
      </c>
      <c r="C50" s="60"/>
      <c r="D50" s="60"/>
      <c r="E50" s="60"/>
      <c r="F50" s="60"/>
      <c r="G50" s="60"/>
      <c r="H50" s="60"/>
      <c r="I50" s="60"/>
      <c r="J50" s="60"/>
      <c r="K50" s="60"/>
      <c r="L50" s="60"/>
    </row>
    <row r="51" spans="1:21" s="48" customFormat="1">
      <c r="A51" s="31"/>
      <c r="B51" s="33"/>
      <c r="C51" s="60"/>
      <c r="D51" s="60"/>
      <c r="E51" s="60"/>
      <c r="F51" s="60"/>
      <c r="G51" s="60"/>
      <c r="H51" s="60"/>
      <c r="I51" s="60"/>
      <c r="J51" s="60"/>
      <c r="K51" s="60"/>
      <c r="L51" s="60"/>
      <c r="N51" s="31"/>
      <c r="O51" s="31"/>
      <c r="P51" s="31"/>
      <c r="Q51" s="31"/>
      <c r="R51" s="31"/>
      <c r="S51" s="31"/>
      <c r="T51" s="31"/>
      <c r="U51" s="31"/>
    </row>
    <row r="70" spans="1:10" ht="15.6">
      <c r="A70" s="69" t="s">
        <v>22</v>
      </c>
      <c r="B70" s="92" t="str">
        <f>"Current deployments - "&amp;B4</f>
        <v>Current deployments - Amazon</v>
      </c>
      <c r="C70" s="63">
        <v>2021</v>
      </c>
      <c r="D70" s="63">
        <v>2022</v>
      </c>
      <c r="E70" s="63">
        <v>2023</v>
      </c>
      <c r="F70" s="63">
        <v>2024</v>
      </c>
      <c r="G70" s="63">
        <v>2025</v>
      </c>
      <c r="H70" s="63">
        <v>2026</v>
      </c>
      <c r="I70" s="63">
        <v>2027</v>
      </c>
    </row>
    <row r="71" spans="1:10">
      <c r="A71" s="47"/>
    </row>
    <row r="72" spans="1:10">
      <c r="A72" s="69"/>
      <c r="B72" s="26" t="s">
        <v>55</v>
      </c>
    </row>
    <row r="73" spans="1:10">
      <c r="A73" s="69"/>
      <c r="B73" s="26"/>
    </row>
    <row r="74" spans="1:10">
      <c r="A74" s="69"/>
      <c r="B74" s="95" t="s">
        <v>19</v>
      </c>
      <c r="C74" s="35"/>
      <c r="D74" s="35"/>
      <c r="E74" s="35"/>
      <c r="F74" s="35"/>
      <c r="G74" s="35"/>
      <c r="H74" s="35"/>
      <c r="I74" s="35"/>
    </row>
    <row r="75" spans="1:10" ht="14.4">
      <c r="A75" s="69"/>
      <c r="B75" s="95" t="s">
        <v>68</v>
      </c>
      <c r="C75" s="72"/>
      <c r="D75" s="72"/>
      <c r="E75" s="72"/>
      <c r="F75" s="72"/>
      <c r="G75" s="72"/>
      <c r="H75" s="72"/>
      <c r="I75" s="72"/>
      <c r="J75" s="136" t="s">
        <v>191</v>
      </c>
    </row>
    <row r="76" spans="1:10">
      <c r="A76" s="69"/>
      <c r="B76" s="26"/>
    </row>
    <row r="77" spans="1:10">
      <c r="A77" s="69">
        <v>30.3</v>
      </c>
      <c r="B77" s="26" t="s">
        <v>69</v>
      </c>
      <c r="C77" s="35"/>
      <c r="D77" s="35"/>
      <c r="E77" s="35"/>
      <c r="F77" s="35"/>
      <c r="G77" s="35"/>
      <c r="H77" s="35"/>
      <c r="I77" s="35"/>
    </row>
    <row r="78" spans="1:10">
      <c r="A78" s="64"/>
    </row>
    <row r="79" spans="1:10">
      <c r="A79" s="69"/>
      <c r="B79" s="95" t="s">
        <v>19</v>
      </c>
      <c r="C79" s="35"/>
      <c r="D79" s="35"/>
      <c r="E79" s="35"/>
      <c r="F79" s="35"/>
      <c r="G79" s="35"/>
      <c r="H79" s="35"/>
      <c r="I79" s="35"/>
    </row>
    <row r="80" spans="1:10">
      <c r="A80" s="69"/>
      <c r="B80" s="95" t="s">
        <v>42</v>
      </c>
      <c r="C80" s="73"/>
      <c r="D80" s="73"/>
      <c r="E80" s="73"/>
      <c r="F80" s="73"/>
      <c r="G80" s="73"/>
      <c r="H80" s="73"/>
      <c r="I80" s="73"/>
    </row>
    <row r="81" spans="1:10">
      <c r="A81" s="69"/>
    </row>
    <row r="82" spans="1:10">
      <c r="A82" s="69">
        <v>82</v>
      </c>
      <c r="B82" s="26" t="s">
        <v>43</v>
      </c>
      <c r="C82" s="35"/>
      <c r="D82" s="35"/>
      <c r="E82" s="35"/>
      <c r="F82" s="35"/>
      <c r="G82" s="35"/>
      <c r="H82" s="35"/>
      <c r="I82" s="35"/>
    </row>
    <row r="83" spans="1:10">
      <c r="A83" s="69"/>
      <c r="B83" s="26"/>
    </row>
    <row r="84" spans="1:10">
      <c r="A84" s="69">
        <v>82</v>
      </c>
      <c r="B84" s="26" t="s">
        <v>44</v>
      </c>
      <c r="C84" s="35"/>
      <c r="D84" s="35"/>
      <c r="E84" s="35"/>
      <c r="F84" s="35"/>
      <c r="G84" s="35"/>
      <c r="H84" s="35"/>
      <c r="I84" s="35"/>
    </row>
    <row r="85" spans="1:10">
      <c r="A85" s="69"/>
    </row>
    <row r="86" spans="1:10">
      <c r="A86" s="69"/>
      <c r="B86" s="68" t="s">
        <v>76</v>
      </c>
    </row>
    <row r="87" spans="1:10" ht="14.4">
      <c r="A87" s="69"/>
      <c r="B87" s="70" t="s">
        <v>49</v>
      </c>
      <c r="C87" s="72"/>
      <c r="D87" s="72"/>
      <c r="E87" s="72"/>
      <c r="F87" s="72"/>
      <c r="G87" s="72"/>
      <c r="H87" s="72"/>
      <c r="I87" s="72"/>
      <c r="J87" s="136" t="s">
        <v>191</v>
      </c>
    </row>
    <row r="88" spans="1:10">
      <c r="A88" s="69"/>
      <c r="B88" s="70" t="s">
        <v>50</v>
      </c>
      <c r="C88" s="71"/>
      <c r="D88" s="71"/>
      <c r="E88" s="71"/>
      <c r="F88" s="71"/>
      <c r="G88" s="71"/>
      <c r="H88" s="71"/>
      <c r="I88" s="71"/>
    </row>
    <row r="89" spans="1:10">
      <c r="A89" s="69"/>
      <c r="B89" s="70" t="s">
        <v>51</v>
      </c>
      <c r="C89" s="71"/>
      <c r="D89" s="71"/>
      <c r="E89" s="71"/>
      <c r="F89" s="71"/>
      <c r="G89" s="71"/>
      <c r="H89" s="71"/>
      <c r="I89" s="71"/>
    </row>
    <row r="90" spans="1:10">
      <c r="A90" s="69"/>
    </row>
    <row r="91" spans="1:10" ht="15.6">
      <c r="A91" s="69"/>
      <c r="B91" s="93" t="str">
        <f>"Future Deployments - "&amp;B4</f>
        <v>Future Deployments - Amazon</v>
      </c>
      <c r="C91" s="63">
        <v>2021</v>
      </c>
      <c r="D91" s="63">
        <v>2022</v>
      </c>
      <c r="E91" s="63">
        <v>2023</v>
      </c>
      <c r="F91" s="63">
        <v>2024</v>
      </c>
      <c r="G91" s="63">
        <v>2025</v>
      </c>
      <c r="H91" s="63">
        <v>2026</v>
      </c>
      <c r="I91" s="63">
        <v>2027</v>
      </c>
    </row>
    <row r="92" spans="1:10">
      <c r="A92" s="69"/>
    </row>
    <row r="93" spans="1:10">
      <c r="A93" s="69"/>
      <c r="B93" s="26" t="s">
        <v>70</v>
      </c>
    </row>
    <row r="94" spans="1:10">
      <c r="A94" s="69"/>
    </row>
    <row r="95" spans="1:10">
      <c r="A95" s="69"/>
      <c r="B95" s="95" t="s">
        <v>122</v>
      </c>
      <c r="C95" s="35"/>
      <c r="D95" s="35"/>
      <c r="E95" s="35"/>
      <c r="F95" s="35"/>
      <c r="G95" s="35"/>
      <c r="H95" s="35"/>
      <c r="I95" s="35"/>
    </row>
    <row r="96" spans="1:10" ht="14.4">
      <c r="A96" s="69"/>
      <c r="B96" s="95" t="s">
        <v>42</v>
      </c>
      <c r="C96" s="78"/>
      <c r="D96" s="78"/>
      <c r="E96" s="81"/>
      <c r="F96" s="81"/>
      <c r="G96" s="81"/>
      <c r="H96" s="81"/>
      <c r="I96" s="81"/>
      <c r="J96" s="136" t="s">
        <v>191</v>
      </c>
    </row>
    <row r="97" spans="1:10">
      <c r="A97" s="69"/>
      <c r="C97" s="34"/>
      <c r="D97" s="34"/>
      <c r="E97" s="34"/>
      <c r="F97" s="34"/>
      <c r="G97" s="34"/>
      <c r="H97" s="34"/>
      <c r="I97" s="34"/>
    </row>
    <row r="98" spans="1:10">
      <c r="A98" s="69">
        <v>16</v>
      </c>
      <c r="B98" s="26" t="s">
        <v>71</v>
      </c>
      <c r="C98" s="35"/>
      <c r="D98" s="35"/>
      <c r="E98" s="35"/>
      <c r="F98" s="35"/>
      <c r="G98" s="35"/>
      <c r="H98" s="35"/>
      <c r="I98" s="35"/>
    </row>
    <row r="99" spans="1:10">
      <c r="A99" s="47"/>
    </row>
    <row r="100" spans="1:10">
      <c r="A100" s="47"/>
      <c r="B100" s="96" t="s">
        <v>72</v>
      </c>
      <c r="C100" s="35"/>
      <c r="D100" s="35"/>
      <c r="E100" s="35"/>
      <c r="F100" s="35"/>
      <c r="G100" s="35"/>
      <c r="H100" s="35"/>
      <c r="I100" s="35"/>
    </row>
    <row r="101" spans="1:10" ht="14.4">
      <c r="A101" s="47"/>
      <c r="B101" s="95" t="s">
        <v>42</v>
      </c>
      <c r="C101" s="80"/>
      <c r="D101" s="80"/>
      <c r="E101" s="81"/>
      <c r="F101" s="81"/>
      <c r="G101" s="81"/>
      <c r="H101" s="81"/>
      <c r="I101" s="81"/>
      <c r="J101" s="136" t="s">
        <v>191</v>
      </c>
    </row>
    <row r="102" spans="1:10">
      <c r="A102" s="47"/>
      <c r="C102" s="34"/>
      <c r="D102" s="34"/>
      <c r="E102" s="34"/>
      <c r="F102" s="34"/>
      <c r="G102" s="34"/>
      <c r="H102" s="34"/>
      <c r="I102" s="34"/>
    </row>
    <row r="103" spans="1:10">
      <c r="A103" s="69">
        <v>26</v>
      </c>
      <c r="B103" s="26" t="s">
        <v>73</v>
      </c>
      <c r="C103" s="35"/>
      <c r="D103" s="35"/>
      <c r="E103" s="35"/>
      <c r="F103" s="35"/>
      <c r="G103" s="35"/>
      <c r="H103" s="35"/>
      <c r="I103" s="35"/>
    </row>
    <row r="104" spans="1:10">
      <c r="A104" s="69"/>
    </row>
    <row r="105" spans="1:10">
      <c r="A105" s="69"/>
      <c r="B105" s="95" t="s">
        <v>122</v>
      </c>
      <c r="E105" s="35"/>
      <c r="F105" s="35"/>
      <c r="G105" s="35"/>
      <c r="H105" s="35"/>
      <c r="I105" s="35"/>
    </row>
    <row r="106" spans="1:10" ht="14.4">
      <c r="A106" s="69"/>
      <c r="B106" s="95" t="s">
        <v>42</v>
      </c>
      <c r="E106" s="81"/>
      <c r="F106" s="81"/>
      <c r="G106" s="81"/>
      <c r="H106" s="81"/>
      <c r="I106" s="81"/>
      <c r="J106" s="136" t="s">
        <v>191</v>
      </c>
    </row>
    <row r="107" spans="1:10">
      <c r="A107" s="69"/>
    </row>
    <row r="108" spans="1:10">
      <c r="A108" s="69"/>
      <c r="B108" s="96" t="s">
        <v>72</v>
      </c>
      <c r="E108" s="35"/>
      <c r="F108" s="35"/>
      <c r="G108" s="35"/>
      <c r="H108" s="35"/>
      <c r="I108" s="35"/>
    </row>
    <row r="109" spans="1:10">
      <c r="A109" s="69"/>
      <c r="B109" s="95" t="s">
        <v>42</v>
      </c>
      <c r="G109" s="73"/>
      <c r="H109" s="73"/>
      <c r="I109" s="73"/>
    </row>
    <row r="110" spans="1:10">
      <c r="A110" s="69"/>
    </row>
    <row r="111" spans="1:10">
      <c r="A111" s="69">
        <v>16</v>
      </c>
      <c r="B111" s="26" t="s">
        <v>74</v>
      </c>
      <c r="E111" s="35"/>
      <c r="F111" s="35"/>
      <c r="G111" s="35"/>
      <c r="H111" s="35"/>
      <c r="I111" s="35"/>
    </row>
    <row r="112" spans="1:10">
      <c r="A112" s="69"/>
    </row>
    <row r="113" spans="1:10">
      <c r="A113" s="69">
        <v>26</v>
      </c>
      <c r="B113" s="26" t="s">
        <v>75</v>
      </c>
      <c r="G113" s="35"/>
      <c r="H113" s="35"/>
      <c r="I113" s="35"/>
    </row>
    <row r="114" spans="1:10">
      <c r="A114" s="69"/>
      <c r="B114" s="26"/>
      <c r="G114" s="35"/>
      <c r="H114" s="35"/>
      <c r="I114" s="35"/>
    </row>
    <row r="115" spans="1:10">
      <c r="A115" s="69"/>
      <c r="B115" s="23"/>
      <c r="G115" s="114"/>
      <c r="H115" s="114"/>
      <c r="I115" s="114"/>
    </row>
    <row r="116" spans="1:10">
      <c r="A116" s="64"/>
    </row>
    <row r="117" spans="1:10">
      <c r="A117" s="64"/>
      <c r="B117" s="87" t="s">
        <v>76</v>
      </c>
    </row>
    <row r="118" spans="1:10" ht="14.4">
      <c r="A118" s="64"/>
      <c r="B118" s="88" t="s">
        <v>52</v>
      </c>
      <c r="C118" s="72"/>
      <c r="D118" s="72"/>
      <c r="E118" s="72"/>
      <c r="F118" s="72"/>
      <c r="G118" s="72"/>
      <c r="H118" s="72"/>
      <c r="I118" s="72"/>
      <c r="J118" s="136" t="s">
        <v>191</v>
      </c>
    </row>
    <row r="119" spans="1:10">
      <c r="A119" s="64"/>
      <c r="B119" s="88" t="s">
        <v>50</v>
      </c>
      <c r="C119" s="89"/>
      <c r="D119" s="89"/>
      <c r="E119" s="89"/>
      <c r="F119" s="89"/>
      <c r="G119" s="89"/>
      <c r="H119" s="89"/>
      <c r="I119" s="89"/>
    </row>
    <row r="120" spans="1:10">
      <c r="A120" s="64"/>
      <c r="B120" s="88" t="s">
        <v>51</v>
      </c>
      <c r="C120" s="89"/>
      <c r="D120" s="89"/>
      <c r="E120" s="89"/>
      <c r="F120" s="89"/>
      <c r="G120" s="89"/>
      <c r="H120" s="89"/>
      <c r="I120" s="89"/>
    </row>
    <row r="121" spans="1:10">
      <c r="A121" s="64"/>
      <c r="B121" s="88" t="s">
        <v>53</v>
      </c>
      <c r="C121" s="89"/>
      <c r="D121" s="89"/>
      <c r="E121" s="89"/>
      <c r="F121" s="89"/>
      <c r="G121" s="89"/>
      <c r="H121" s="89"/>
      <c r="I121" s="89"/>
    </row>
    <row r="122" spans="1:10">
      <c r="A122" s="64"/>
    </row>
    <row r="123" spans="1:10">
      <c r="A123" s="64"/>
      <c r="B123" s="28" t="s">
        <v>67</v>
      </c>
      <c r="C123" s="117">
        <v>2021</v>
      </c>
      <c r="D123" s="117">
        <v>2022</v>
      </c>
      <c r="E123" s="117">
        <v>2023</v>
      </c>
      <c r="F123" s="117">
        <v>2024</v>
      </c>
      <c r="G123" s="117">
        <v>2025</v>
      </c>
      <c r="H123" s="117">
        <v>2026</v>
      </c>
      <c r="I123" s="117">
        <v>2027</v>
      </c>
    </row>
    <row r="124" spans="1:10">
      <c r="B124" s="115" t="s">
        <v>50</v>
      </c>
      <c r="C124" s="116"/>
      <c r="D124" s="116"/>
      <c r="E124" s="116"/>
      <c r="F124" s="116"/>
      <c r="G124" s="116"/>
      <c r="H124" s="116"/>
      <c r="I124" s="116"/>
    </row>
    <row r="125" spans="1:10">
      <c r="B125" s="115" t="s">
        <v>51</v>
      </c>
      <c r="C125" s="116"/>
      <c r="D125" s="116"/>
      <c r="E125" s="116"/>
      <c r="F125" s="116"/>
      <c r="G125" s="116"/>
      <c r="H125" s="116"/>
      <c r="I125" s="116"/>
    </row>
    <row r="126" spans="1:10">
      <c r="B126" s="115" t="s">
        <v>53</v>
      </c>
      <c r="C126" s="116"/>
      <c r="D126" s="116"/>
      <c r="E126" s="116"/>
      <c r="F126" s="116"/>
      <c r="G126" s="116"/>
      <c r="H126" s="116"/>
      <c r="I126" s="116"/>
    </row>
    <row r="127" spans="1:10">
      <c r="A127" s="64"/>
    </row>
    <row r="128" spans="1:10">
      <c r="A128" s="64"/>
    </row>
    <row r="129" spans="2:2" ht="21">
      <c r="B129" s="126" t="s">
        <v>184</v>
      </c>
    </row>
    <row r="148" spans="2:10">
      <c r="E148" s="99"/>
    </row>
    <row r="149" spans="2:10">
      <c r="E149" s="99"/>
    </row>
    <row r="150" spans="2:10">
      <c r="B150" s="26" t="s">
        <v>130</v>
      </c>
      <c r="C150" s="35"/>
      <c r="D150" s="35"/>
      <c r="E150" s="35"/>
      <c r="F150" s="35"/>
      <c r="G150" s="35"/>
      <c r="H150" s="35"/>
      <c r="I150" s="35"/>
    </row>
    <row r="151" spans="2:10" ht="14.4">
      <c r="B151" s="118" t="s">
        <v>131</v>
      </c>
      <c r="C151" s="72"/>
      <c r="D151" s="72"/>
      <c r="E151" s="72"/>
      <c r="F151" s="72"/>
      <c r="G151" s="72"/>
      <c r="H151" s="72"/>
      <c r="I151" s="72"/>
      <c r="J151" s="136" t="s">
        <v>191</v>
      </c>
    </row>
    <row r="152" spans="2:10" ht="14.4">
      <c r="B152" s="118" t="s">
        <v>132</v>
      </c>
      <c r="C152" s="72"/>
      <c r="D152" s="72"/>
      <c r="E152" s="72"/>
      <c r="F152" s="72"/>
      <c r="G152" s="72"/>
      <c r="H152" s="72"/>
      <c r="I152" s="72"/>
      <c r="J152" s="136" t="s">
        <v>191</v>
      </c>
    </row>
    <row r="153" spans="2:10" ht="14.4">
      <c r="B153" s="118" t="s">
        <v>133</v>
      </c>
      <c r="C153" s="72"/>
      <c r="D153" s="72"/>
      <c r="E153" s="72"/>
      <c r="F153" s="72"/>
      <c r="G153" s="72"/>
      <c r="H153" s="72"/>
      <c r="I153" s="72"/>
      <c r="J153" s="136" t="s">
        <v>191</v>
      </c>
    </row>
    <row r="155" spans="2:10">
      <c r="B155" s="26" t="s">
        <v>134</v>
      </c>
    </row>
    <row r="156" spans="2:10">
      <c r="B156" s="118" t="s">
        <v>135</v>
      </c>
      <c r="C156" s="35"/>
      <c r="D156" s="35"/>
      <c r="E156" s="35"/>
      <c r="F156" s="35"/>
      <c r="G156" s="35"/>
      <c r="H156" s="35"/>
      <c r="I156" s="35"/>
    </row>
    <row r="157" spans="2:10">
      <c r="B157" s="118" t="s">
        <v>129</v>
      </c>
      <c r="C157" s="35"/>
      <c r="D157" s="35"/>
      <c r="E157" s="35"/>
      <c r="F157" s="35"/>
      <c r="G157" s="35"/>
      <c r="H157" s="35"/>
      <c r="I157" s="35"/>
    </row>
    <row r="158" spans="2:10">
      <c r="B158" s="118" t="s">
        <v>136</v>
      </c>
      <c r="C158" s="35"/>
      <c r="D158" s="35"/>
      <c r="E158" s="35"/>
      <c r="F158" s="35"/>
      <c r="G158" s="35"/>
      <c r="H158" s="35"/>
      <c r="I158" s="35"/>
    </row>
    <row r="159" spans="2:10">
      <c r="B159" s="118" t="s">
        <v>137</v>
      </c>
      <c r="C159" s="35"/>
      <c r="D159" s="35"/>
      <c r="E159" s="35"/>
      <c r="F159" s="35"/>
      <c r="G159" s="35"/>
      <c r="H159" s="35"/>
      <c r="I159" s="35"/>
    </row>
    <row r="160" spans="2:10">
      <c r="B160" s="118" t="s">
        <v>138</v>
      </c>
      <c r="C160" s="35"/>
      <c r="D160" s="35"/>
      <c r="E160" s="35"/>
      <c r="F160" s="35"/>
      <c r="G160" s="35"/>
      <c r="H160" s="35"/>
      <c r="I160" s="35"/>
    </row>
    <row r="161" spans="2:13">
      <c r="C161" s="35"/>
      <c r="D161" s="35"/>
      <c r="E161" s="35"/>
      <c r="F161" s="35"/>
      <c r="G161" s="35"/>
      <c r="H161" s="35"/>
      <c r="I161" s="35"/>
    </row>
    <row r="162" spans="2:13">
      <c r="B162" s="28" t="s">
        <v>139</v>
      </c>
      <c r="C162" s="117">
        <v>2021</v>
      </c>
      <c r="D162" s="117">
        <v>2022</v>
      </c>
      <c r="E162" s="117">
        <v>2023</v>
      </c>
      <c r="F162" s="117">
        <v>2024</v>
      </c>
      <c r="G162" s="117">
        <v>2025</v>
      </c>
      <c r="H162" s="117">
        <v>2026</v>
      </c>
      <c r="I162" s="117">
        <v>2027</v>
      </c>
    </row>
    <row r="163" spans="2:13">
      <c r="B163" s="115" t="s">
        <v>135</v>
      </c>
      <c r="C163" s="116"/>
      <c r="D163" s="116"/>
      <c r="E163" s="116"/>
      <c r="F163" s="119"/>
      <c r="G163" s="116"/>
      <c r="H163" s="116"/>
      <c r="I163" s="116"/>
    </row>
    <row r="164" spans="2:13">
      <c r="B164" s="115" t="s">
        <v>129</v>
      </c>
      <c r="C164" s="116"/>
      <c r="D164" s="116"/>
      <c r="E164" s="116"/>
      <c r="F164" s="119"/>
      <c r="G164" s="116"/>
      <c r="H164" s="116"/>
      <c r="I164" s="116"/>
    </row>
    <row r="165" spans="2:13">
      <c r="B165" s="115" t="s">
        <v>136</v>
      </c>
      <c r="C165" s="116"/>
      <c r="D165" s="116"/>
      <c r="E165" s="116"/>
      <c r="F165" s="119"/>
      <c r="G165" s="116"/>
      <c r="H165" s="116"/>
      <c r="I165" s="116"/>
    </row>
    <row r="166" spans="2:13">
      <c r="B166" s="115" t="s">
        <v>137</v>
      </c>
      <c r="C166" s="116"/>
      <c r="D166" s="116"/>
      <c r="E166" s="116"/>
      <c r="F166" s="116"/>
      <c r="G166" s="116"/>
      <c r="H166" s="116"/>
      <c r="I166" s="116"/>
    </row>
    <row r="167" spans="2:13">
      <c r="E167" s="99"/>
    </row>
    <row r="168" spans="2:13" s="70" customFormat="1">
      <c r="B168" s="68" t="s">
        <v>87</v>
      </c>
      <c r="M168" s="109"/>
    </row>
    <row r="171" spans="2:13">
      <c r="H171" s="26" t="s">
        <v>88</v>
      </c>
      <c r="M171" s="31"/>
    </row>
    <row r="172" spans="2:13">
      <c r="M172" s="31"/>
    </row>
    <row r="173" spans="2:13">
      <c r="H173" s="31" t="s">
        <v>91</v>
      </c>
      <c r="I173" s="31" t="s">
        <v>89</v>
      </c>
      <c r="J173" s="31" t="s">
        <v>90</v>
      </c>
      <c r="K173" s="31" t="s">
        <v>92</v>
      </c>
      <c r="M173" s="31" t="s">
        <v>22</v>
      </c>
    </row>
    <row r="195" spans="8:14" ht="14.4" thickBot="1">
      <c r="H195" s="26" t="s">
        <v>123</v>
      </c>
      <c r="M195" s="31"/>
    </row>
    <row r="196" spans="8:14">
      <c r="M196" s="138"/>
    </row>
    <row r="197" spans="8:14">
      <c r="H197" s="31" t="s">
        <v>91</v>
      </c>
      <c r="I197" s="31" t="s">
        <v>89</v>
      </c>
      <c r="J197" s="31" t="s">
        <v>90</v>
      </c>
      <c r="K197" s="31" t="s">
        <v>97</v>
      </c>
      <c r="L197" s="31" t="s">
        <v>98</v>
      </c>
      <c r="M197" s="140" t="s">
        <v>22</v>
      </c>
    </row>
    <row r="198" spans="8:14">
      <c r="M198" s="139"/>
    </row>
    <row r="199" spans="8:14">
      <c r="H199" s="31" t="s">
        <v>93</v>
      </c>
      <c r="I199" s="31" t="s">
        <v>124</v>
      </c>
      <c r="J199" s="64">
        <v>12</v>
      </c>
      <c r="K199" s="64">
        <v>20</v>
      </c>
      <c r="L199" s="31">
        <f>J199*K199</f>
        <v>240</v>
      </c>
      <c r="M199" s="139"/>
    </row>
    <row r="200" spans="8:14">
      <c r="J200" s="64"/>
      <c r="K200" s="64"/>
      <c r="M200" s="139"/>
    </row>
    <row r="201" spans="8:14">
      <c r="H201" s="31" t="s">
        <v>94</v>
      </c>
      <c r="I201" s="31" t="s">
        <v>124</v>
      </c>
      <c r="J201" s="64">
        <v>12</v>
      </c>
      <c r="K201" s="64">
        <v>32</v>
      </c>
      <c r="L201" s="31">
        <f t="shared" ref="L201" si="5">J201*K201</f>
        <v>384</v>
      </c>
      <c r="M201" s="139"/>
    </row>
    <row r="202" spans="8:14">
      <c r="H202" s="31" t="s">
        <v>116</v>
      </c>
      <c r="I202" s="31" t="s">
        <v>124</v>
      </c>
      <c r="J202" s="64">
        <f>SUM(J199:J201)</f>
        <v>24</v>
      </c>
      <c r="K202" s="64">
        <f t="shared" ref="K202:L202" si="6">SUM(K199:K201)</f>
        <v>52</v>
      </c>
      <c r="L202" s="31">
        <f t="shared" si="6"/>
        <v>624</v>
      </c>
      <c r="M202" s="139">
        <f>L202/J202</f>
        <v>26</v>
      </c>
      <c r="N202" s="31" t="s">
        <v>125</v>
      </c>
    </row>
    <row r="203" spans="8:14">
      <c r="H203" s="31" t="s">
        <v>95</v>
      </c>
      <c r="I203" s="31" t="s">
        <v>96</v>
      </c>
      <c r="J203" s="64">
        <v>32</v>
      </c>
      <c r="K203" s="64">
        <v>16</v>
      </c>
      <c r="M203" s="139">
        <v>16</v>
      </c>
      <c r="N203" s="31" t="s">
        <v>126</v>
      </c>
    </row>
    <row r="204" spans="8:14">
      <c r="J204" s="64"/>
      <c r="K204" s="64"/>
      <c r="M204" s="139"/>
    </row>
    <row r="205" spans="8:14">
      <c r="M205" s="139"/>
    </row>
    <row r="206" spans="8:14">
      <c r="M206" s="139"/>
    </row>
    <row r="207" spans="8:14">
      <c r="M207" s="139"/>
    </row>
    <row r="208" spans="8:14">
      <c r="H208" s="26" t="s">
        <v>127</v>
      </c>
      <c r="M208" s="139"/>
    </row>
    <row r="209" spans="8:14">
      <c r="M209" s="139"/>
    </row>
    <row r="210" spans="8:14">
      <c r="H210" s="31" t="s">
        <v>91</v>
      </c>
      <c r="I210" s="31" t="s">
        <v>89</v>
      </c>
      <c r="J210" s="31" t="s">
        <v>90</v>
      </c>
      <c r="K210" s="31" t="s">
        <v>97</v>
      </c>
      <c r="L210" s="31" t="s">
        <v>98</v>
      </c>
      <c r="M210" s="139"/>
    </row>
    <row r="211" spans="8:14">
      <c r="M211" s="139"/>
    </row>
    <row r="212" spans="8:14">
      <c r="H212" s="31" t="s">
        <v>93</v>
      </c>
      <c r="I212" s="31" t="s">
        <v>124</v>
      </c>
      <c r="J212" s="64">
        <v>12</v>
      </c>
      <c r="K212" s="64">
        <v>20</v>
      </c>
      <c r="L212" s="31">
        <f>J212*K212</f>
        <v>240</v>
      </c>
      <c r="M212" s="139"/>
    </row>
    <row r="213" spans="8:14">
      <c r="J213" s="64"/>
      <c r="K213" s="64"/>
      <c r="M213" s="139"/>
    </row>
    <row r="214" spans="8:14">
      <c r="H214" s="31" t="s">
        <v>94</v>
      </c>
      <c r="I214" s="31" t="s">
        <v>124</v>
      </c>
      <c r="J214" s="64">
        <v>12</v>
      </c>
      <c r="K214" s="64">
        <v>32</v>
      </c>
      <c r="L214" s="31">
        <f t="shared" ref="L214" si="7">J214*K214</f>
        <v>384</v>
      </c>
      <c r="M214" s="139"/>
    </row>
    <row r="215" spans="8:14">
      <c r="H215" s="31" t="s">
        <v>116</v>
      </c>
      <c r="I215" s="31" t="s">
        <v>124</v>
      </c>
      <c r="J215" s="64">
        <f>SUM(J212:J214)</f>
        <v>24</v>
      </c>
      <c r="K215" s="64">
        <f t="shared" ref="K215:L215" si="8">SUM(K212:K214)</f>
        <v>52</v>
      </c>
      <c r="L215" s="31">
        <f t="shared" si="8"/>
        <v>624</v>
      </c>
      <c r="M215" s="139">
        <f>L215/J215</f>
        <v>26</v>
      </c>
      <c r="N215" s="31" t="s">
        <v>125</v>
      </c>
    </row>
    <row r="216" spans="8:14">
      <c r="H216" s="31" t="s">
        <v>95</v>
      </c>
      <c r="I216" s="31" t="s">
        <v>112</v>
      </c>
      <c r="J216" s="64">
        <v>24</v>
      </c>
      <c r="K216" s="64">
        <v>16</v>
      </c>
      <c r="M216" s="139">
        <v>16</v>
      </c>
      <c r="N216" s="31" t="s">
        <v>126</v>
      </c>
    </row>
    <row r="217" spans="8:14">
      <c r="M217" s="139"/>
    </row>
    <row r="218" spans="8:14" ht="14.4" thickBot="1">
      <c r="M218" s="141"/>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P163"/>
  <sheetViews>
    <sheetView showGridLines="0" zoomScale="70" zoomScaleNormal="70" workbookViewId="0"/>
  </sheetViews>
  <sheetFormatPr defaultColWidth="8.6640625" defaultRowHeight="13.8"/>
  <cols>
    <col min="1" max="1" width="5.33203125" style="31" bestFit="1" customWidth="1"/>
    <col min="2" max="2" width="47" style="31" bestFit="1" customWidth="1"/>
    <col min="3" max="9" width="13" style="31" customWidth="1"/>
    <col min="10" max="16384" width="8.6640625" style="31"/>
  </cols>
  <sheetData>
    <row r="1" spans="1:16">
      <c r="A1" s="34"/>
      <c r="B1" s="34"/>
      <c r="P1" s="34"/>
    </row>
    <row r="2" spans="1:16" ht="18">
      <c r="A2" s="133"/>
      <c r="B2" s="134" t="str">
        <f>'Title page'!$B$2</f>
        <v>LightCounting Switch Chip Forecast</v>
      </c>
      <c r="P2" s="34"/>
    </row>
    <row r="3" spans="1:16" ht="15.6">
      <c r="A3" s="34"/>
      <c r="B3" s="135" t="str">
        <f>'Title page'!B3</f>
        <v>April 2022 - sample template for April 2022 report</v>
      </c>
      <c r="P3" s="34"/>
    </row>
    <row r="4" spans="1:16" ht="21">
      <c r="A4" s="133"/>
      <c r="B4" s="107" t="s">
        <v>30</v>
      </c>
      <c r="F4" s="38"/>
      <c r="G4" s="35"/>
      <c r="H4" s="35"/>
      <c r="I4" s="35"/>
      <c r="J4" s="35"/>
      <c r="K4" s="35"/>
      <c r="L4" s="35"/>
      <c r="P4" s="34"/>
    </row>
    <row r="5" spans="1:16" ht="15.45" customHeight="1">
      <c r="A5" s="133"/>
      <c r="B5" s="34"/>
      <c r="P5" s="34"/>
    </row>
    <row r="6" spans="1:16">
      <c r="A6" s="34"/>
      <c r="B6" s="34"/>
    </row>
    <row r="7" spans="1:16" ht="15.6">
      <c r="A7" s="22" t="s">
        <v>27</v>
      </c>
      <c r="B7" s="106" t="str">
        <f>"Ethernet transceiver forecast for "&amp;B4</f>
        <v>Ethernet transceiver forecast for Meta</v>
      </c>
      <c r="C7" s="50">
        <v>2021</v>
      </c>
      <c r="D7" s="50">
        <v>2022</v>
      </c>
      <c r="E7" s="50">
        <v>2023</v>
      </c>
      <c r="F7" s="50">
        <v>2024</v>
      </c>
      <c r="G7" s="50">
        <v>2025</v>
      </c>
      <c r="H7" s="50">
        <v>2026</v>
      </c>
      <c r="I7" s="50">
        <v>2027</v>
      </c>
    </row>
    <row r="8" spans="1:16">
      <c r="A8" s="22">
        <v>100</v>
      </c>
      <c r="B8" s="49" t="s">
        <v>148</v>
      </c>
      <c r="C8" s="51"/>
      <c r="D8" s="51"/>
      <c r="E8" s="51"/>
      <c r="F8" s="51"/>
      <c r="G8" s="51"/>
      <c r="H8" s="51"/>
      <c r="I8" s="51"/>
    </row>
    <row r="9" spans="1:16">
      <c r="A9" s="22">
        <v>100</v>
      </c>
      <c r="B9" s="49" t="s">
        <v>149</v>
      </c>
      <c r="C9" s="51"/>
      <c r="D9" s="51"/>
      <c r="E9" s="51"/>
      <c r="F9" s="51"/>
      <c r="G9" s="51"/>
      <c r="H9" s="51"/>
      <c r="I9" s="51"/>
    </row>
    <row r="10" spans="1:16">
      <c r="A10" s="22">
        <v>100</v>
      </c>
      <c r="B10" s="49" t="s">
        <v>150</v>
      </c>
      <c r="C10" s="51"/>
      <c r="D10" s="51"/>
      <c r="E10" s="51"/>
      <c r="F10" s="51"/>
      <c r="G10" s="51"/>
      <c r="H10" s="51"/>
      <c r="I10" s="51"/>
    </row>
    <row r="11" spans="1:16">
      <c r="A11" s="22">
        <v>100</v>
      </c>
      <c r="B11" s="49" t="s">
        <v>151</v>
      </c>
      <c r="C11" s="51"/>
      <c r="D11" s="51"/>
      <c r="E11" s="51"/>
      <c r="F11" s="51"/>
      <c r="G11" s="51"/>
      <c r="H11" s="51"/>
      <c r="I11" s="51"/>
    </row>
    <row r="12" spans="1:16">
      <c r="A12" s="22">
        <v>100</v>
      </c>
      <c r="B12" s="49" t="s">
        <v>152</v>
      </c>
      <c r="C12" s="51"/>
      <c r="D12" s="51"/>
      <c r="E12" s="51"/>
      <c r="F12" s="51"/>
      <c r="G12" s="51"/>
      <c r="H12" s="51"/>
      <c r="I12" s="51"/>
    </row>
    <row r="13" spans="1:16">
      <c r="A13" s="22">
        <v>100</v>
      </c>
      <c r="B13" s="49" t="s">
        <v>153</v>
      </c>
      <c r="C13" s="51"/>
      <c r="D13" s="51"/>
      <c r="E13" s="51"/>
      <c r="F13" s="51"/>
      <c r="G13" s="51"/>
      <c r="H13" s="51"/>
      <c r="I13" s="51"/>
    </row>
    <row r="14" spans="1:16">
      <c r="A14" s="22">
        <v>100</v>
      </c>
      <c r="B14" s="49" t="s">
        <v>154</v>
      </c>
      <c r="C14" s="51"/>
      <c r="D14" s="51"/>
      <c r="E14" s="51"/>
      <c r="F14" s="51"/>
      <c r="G14" s="51"/>
      <c r="H14" s="51"/>
      <c r="I14" s="51"/>
    </row>
    <row r="15" spans="1:16">
      <c r="A15" s="22">
        <v>100</v>
      </c>
      <c r="B15" s="49" t="s">
        <v>155</v>
      </c>
      <c r="C15" s="51"/>
      <c r="D15" s="51"/>
      <c r="E15" s="51"/>
      <c r="F15" s="51"/>
      <c r="G15" s="51"/>
      <c r="H15" s="51"/>
      <c r="I15" s="51"/>
    </row>
    <row r="16" spans="1:16">
      <c r="A16" s="22">
        <v>100</v>
      </c>
      <c r="B16" s="49" t="s">
        <v>156</v>
      </c>
      <c r="C16" s="51"/>
      <c r="D16" s="51"/>
      <c r="E16" s="51"/>
      <c r="F16" s="51"/>
      <c r="G16" s="51"/>
      <c r="H16" s="51"/>
      <c r="I16" s="51"/>
    </row>
    <row r="17" spans="1:9">
      <c r="A17" s="22">
        <v>100</v>
      </c>
      <c r="B17" s="49" t="s">
        <v>157</v>
      </c>
      <c r="C17" s="51"/>
      <c r="D17" s="51"/>
      <c r="E17" s="51"/>
      <c r="F17" s="51"/>
      <c r="G17" s="51"/>
      <c r="H17" s="51"/>
      <c r="I17" s="51"/>
    </row>
    <row r="18" spans="1:9">
      <c r="A18" s="22">
        <v>100</v>
      </c>
      <c r="B18" s="49" t="s">
        <v>158</v>
      </c>
      <c r="C18" s="51"/>
      <c r="D18" s="51"/>
      <c r="E18" s="51"/>
      <c r="F18" s="51"/>
      <c r="G18" s="51"/>
      <c r="H18" s="51"/>
      <c r="I18" s="51"/>
    </row>
    <row r="19" spans="1:9">
      <c r="A19" s="22">
        <v>100</v>
      </c>
      <c r="B19" s="49" t="s">
        <v>159</v>
      </c>
      <c r="C19" s="51"/>
      <c r="D19" s="51"/>
      <c r="E19" s="51"/>
      <c r="F19" s="51"/>
      <c r="G19" s="51"/>
      <c r="H19" s="51"/>
      <c r="I19" s="51"/>
    </row>
    <row r="20" spans="1:9">
      <c r="A20" s="22">
        <v>100</v>
      </c>
      <c r="B20" s="49" t="s">
        <v>160</v>
      </c>
      <c r="C20" s="51"/>
      <c r="D20" s="51"/>
      <c r="E20" s="51"/>
      <c r="F20" s="51"/>
      <c r="G20" s="51"/>
      <c r="H20" s="51"/>
      <c r="I20" s="51"/>
    </row>
    <row r="21" spans="1:9">
      <c r="A21" s="22">
        <v>100</v>
      </c>
      <c r="B21" s="49" t="s">
        <v>161</v>
      </c>
      <c r="C21" s="51"/>
      <c r="D21" s="51"/>
      <c r="E21" s="51"/>
      <c r="F21" s="51"/>
      <c r="G21" s="51"/>
      <c r="H21" s="51"/>
      <c r="I21" s="51"/>
    </row>
    <row r="22" spans="1:9">
      <c r="A22" s="22">
        <v>100</v>
      </c>
      <c r="B22" s="49" t="s">
        <v>162</v>
      </c>
      <c r="C22" s="51"/>
      <c r="D22" s="51"/>
      <c r="E22" s="51"/>
      <c r="F22" s="51"/>
      <c r="G22" s="51"/>
      <c r="H22" s="51"/>
      <c r="I22" s="51"/>
    </row>
    <row r="23" spans="1:9">
      <c r="A23" s="22">
        <v>100</v>
      </c>
      <c r="B23" s="49" t="s">
        <v>163</v>
      </c>
      <c r="C23" s="51"/>
      <c r="D23" s="51"/>
      <c r="E23" s="51"/>
      <c r="F23" s="51"/>
      <c r="G23" s="51"/>
      <c r="H23" s="51"/>
      <c r="I23" s="51"/>
    </row>
    <row r="24" spans="1:9">
      <c r="A24" s="22">
        <v>100</v>
      </c>
      <c r="B24" s="49" t="s">
        <v>164</v>
      </c>
      <c r="C24" s="51"/>
      <c r="D24" s="51"/>
      <c r="E24" s="51"/>
      <c r="F24" s="51"/>
      <c r="G24" s="51"/>
      <c r="H24" s="51"/>
      <c r="I24" s="51"/>
    </row>
    <row r="25" spans="1:9">
      <c r="A25" s="22">
        <v>200</v>
      </c>
      <c r="B25" s="49" t="s">
        <v>165</v>
      </c>
      <c r="C25" s="51"/>
      <c r="D25" s="51"/>
      <c r="E25" s="51"/>
      <c r="F25" s="51"/>
      <c r="G25" s="51"/>
      <c r="H25" s="51"/>
      <c r="I25" s="51"/>
    </row>
    <row r="26" spans="1:9">
      <c r="A26" s="22">
        <v>200</v>
      </c>
      <c r="B26" s="49" t="s">
        <v>21</v>
      </c>
      <c r="C26" s="51"/>
      <c r="D26" s="51"/>
      <c r="E26" s="51"/>
      <c r="F26" s="51"/>
      <c r="G26" s="51"/>
      <c r="H26" s="51"/>
      <c r="I26" s="51"/>
    </row>
    <row r="27" spans="1:9">
      <c r="A27" s="22">
        <v>400</v>
      </c>
      <c r="B27" s="49" t="s">
        <v>166</v>
      </c>
      <c r="C27" s="51"/>
      <c r="D27" s="51"/>
      <c r="E27" s="51"/>
      <c r="F27" s="51"/>
      <c r="G27" s="51"/>
      <c r="H27" s="51"/>
      <c r="I27" s="51"/>
    </row>
    <row r="28" spans="1:9">
      <c r="A28" s="22">
        <v>400</v>
      </c>
      <c r="B28" s="49" t="s">
        <v>167</v>
      </c>
      <c r="C28" s="51"/>
      <c r="D28" s="51"/>
      <c r="E28" s="51"/>
      <c r="F28" s="51"/>
      <c r="G28" s="51"/>
      <c r="H28" s="51"/>
      <c r="I28" s="51"/>
    </row>
    <row r="29" spans="1:9">
      <c r="A29" s="22">
        <v>400</v>
      </c>
      <c r="B29" s="49" t="s">
        <v>168</v>
      </c>
      <c r="C29" s="58"/>
      <c r="D29" s="58"/>
      <c r="E29" s="58"/>
      <c r="F29" s="58"/>
      <c r="G29" s="58"/>
      <c r="H29" s="58"/>
      <c r="I29" s="58"/>
    </row>
    <row r="30" spans="1:9">
      <c r="A30" s="22">
        <v>400</v>
      </c>
      <c r="B30" s="49" t="s">
        <v>169</v>
      </c>
      <c r="C30" s="58"/>
      <c r="D30" s="58"/>
      <c r="E30" s="58"/>
      <c r="F30" s="58"/>
      <c r="G30" s="58"/>
      <c r="H30" s="58"/>
      <c r="I30" s="58"/>
    </row>
    <row r="31" spans="1:9">
      <c r="A31" s="22">
        <v>400</v>
      </c>
      <c r="B31" s="49" t="s">
        <v>24</v>
      </c>
      <c r="C31" s="58"/>
      <c r="D31" s="58"/>
      <c r="E31" s="58"/>
      <c r="F31" s="58"/>
      <c r="G31" s="58"/>
      <c r="H31" s="58"/>
      <c r="I31" s="58"/>
    </row>
    <row r="32" spans="1:9">
      <c r="A32" s="22">
        <v>400</v>
      </c>
      <c r="B32" s="49" t="s">
        <v>170</v>
      </c>
      <c r="C32" s="58"/>
      <c r="D32" s="58"/>
      <c r="E32" s="58"/>
      <c r="F32" s="58"/>
      <c r="G32" s="58"/>
      <c r="H32" s="58"/>
      <c r="I32" s="58"/>
    </row>
    <row r="33" spans="1:9">
      <c r="A33" s="22">
        <v>800</v>
      </c>
      <c r="B33" s="49" t="s">
        <v>171</v>
      </c>
      <c r="C33" s="58"/>
      <c r="D33" s="58"/>
      <c r="E33" s="58"/>
      <c r="F33" s="58"/>
      <c r="G33" s="58"/>
      <c r="H33" s="58"/>
      <c r="I33" s="58"/>
    </row>
    <row r="34" spans="1:9">
      <c r="A34" s="22">
        <v>800</v>
      </c>
      <c r="B34" s="49" t="s">
        <v>172</v>
      </c>
      <c r="C34" s="58"/>
      <c r="D34" s="58"/>
      <c r="E34" s="58"/>
      <c r="F34" s="58"/>
      <c r="G34" s="58"/>
      <c r="H34" s="58"/>
      <c r="I34" s="58"/>
    </row>
    <row r="35" spans="1:9">
      <c r="A35" s="22">
        <v>800</v>
      </c>
      <c r="B35" s="49" t="s">
        <v>25</v>
      </c>
      <c r="C35" s="58"/>
      <c r="D35" s="58"/>
      <c r="E35" s="58"/>
      <c r="F35" s="58"/>
      <c r="G35" s="58"/>
      <c r="H35" s="58"/>
      <c r="I35" s="58"/>
    </row>
    <row r="36" spans="1:9">
      <c r="A36" s="22">
        <v>800</v>
      </c>
      <c r="B36" s="49" t="s">
        <v>173</v>
      </c>
      <c r="C36" s="58"/>
      <c r="D36" s="58"/>
      <c r="E36" s="58"/>
      <c r="F36" s="58"/>
      <c r="G36" s="58"/>
      <c r="H36" s="58"/>
      <c r="I36" s="58"/>
    </row>
    <row r="37" spans="1:9">
      <c r="A37" s="22">
        <v>800</v>
      </c>
      <c r="B37" s="49" t="s">
        <v>174</v>
      </c>
      <c r="C37" s="58"/>
      <c r="D37" s="58"/>
      <c r="E37" s="58"/>
      <c r="F37" s="58"/>
      <c r="G37" s="58"/>
      <c r="H37" s="58"/>
      <c r="I37" s="58"/>
    </row>
    <row r="38" spans="1:9">
      <c r="A38" s="22">
        <v>800</v>
      </c>
      <c r="B38" s="49" t="s">
        <v>175</v>
      </c>
      <c r="C38" s="58"/>
      <c r="D38" s="58"/>
      <c r="E38" s="58"/>
      <c r="F38" s="58"/>
      <c r="G38" s="58"/>
      <c r="H38" s="58"/>
      <c r="I38" s="58"/>
    </row>
    <row r="39" spans="1:9">
      <c r="A39" s="22">
        <v>1600</v>
      </c>
      <c r="B39" s="49" t="s">
        <v>176</v>
      </c>
      <c r="C39" s="51"/>
      <c r="D39" s="51"/>
      <c r="E39" s="51"/>
      <c r="F39" s="51"/>
      <c r="G39" s="51"/>
      <c r="H39" s="51"/>
      <c r="I39" s="51"/>
    </row>
    <row r="40" spans="1:9">
      <c r="A40" s="22">
        <v>1600</v>
      </c>
      <c r="B40" s="49" t="s">
        <v>177</v>
      </c>
      <c r="C40" s="51"/>
      <c r="D40" s="51"/>
      <c r="E40" s="51"/>
      <c r="F40" s="51"/>
      <c r="G40" s="51"/>
      <c r="H40" s="51"/>
      <c r="I40" s="51"/>
    </row>
    <row r="41" spans="1:9">
      <c r="A41" s="22">
        <v>1600</v>
      </c>
      <c r="B41" s="49" t="s">
        <v>178</v>
      </c>
      <c r="C41" s="51"/>
      <c r="D41" s="51"/>
      <c r="E41" s="51"/>
      <c r="F41" s="51"/>
      <c r="G41" s="51"/>
      <c r="H41" s="51"/>
      <c r="I41" s="51"/>
    </row>
    <row r="42" spans="1:9">
      <c r="B42" s="61" t="s">
        <v>31</v>
      </c>
      <c r="C42" s="57">
        <f t="shared" ref="C42:I42" si="0">SUM(C8:C41)</f>
        <v>0</v>
      </c>
      <c r="D42" s="57">
        <f t="shared" si="0"/>
        <v>0</v>
      </c>
      <c r="E42" s="57">
        <f t="shared" si="0"/>
        <v>0</v>
      </c>
      <c r="F42" s="57">
        <f t="shared" si="0"/>
        <v>0</v>
      </c>
      <c r="G42" s="57">
        <f t="shared" si="0"/>
        <v>0</v>
      </c>
      <c r="H42" s="57">
        <f t="shared" si="0"/>
        <v>0</v>
      </c>
      <c r="I42" s="57">
        <f t="shared" si="0"/>
        <v>0</v>
      </c>
    </row>
    <row r="43" spans="1:9">
      <c r="C43" s="44"/>
      <c r="D43" s="44"/>
      <c r="E43" s="44"/>
      <c r="F43" s="44"/>
      <c r="G43" s="44"/>
      <c r="H43" s="44"/>
      <c r="I43" s="44"/>
    </row>
    <row r="44" spans="1:9">
      <c r="B44" s="28" t="s">
        <v>32</v>
      </c>
      <c r="C44" s="53">
        <f t="shared" ref="C44:I44" si="1">C7</f>
        <v>2021</v>
      </c>
      <c r="D44" s="54">
        <f t="shared" si="1"/>
        <v>2022</v>
      </c>
      <c r="E44" s="54">
        <f t="shared" si="1"/>
        <v>2023</v>
      </c>
      <c r="F44" s="54">
        <f t="shared" si="1"/>
        <v>2024</v>
      </c>
      <c r="G44" s="55">
        <f t="shared" si="1"/>
        <v>2025</v>
      </c>
      <c r="H44" s="55">
        <f t="shared" si="1"/>
        <v>2026</v>
      </c>
      <c r="I44" s="55">
        <f t="shared" si="1"/>
        <v>2027</v>
      </c>
    </row>
    <row r="45" spans="1:9">
      <c r="B45" s="31" t="s">
        <v>26</v>
      </c>
      <c r="C45" s="65"/>
      <c r="D45" s="56"/>
      <c r="E45" s="56"/>
      <c r="F45" s="56"/>
      <c r="G45" s="56"/>
      <c r="H45" s="56"/>
      <c r="I45" s="56"/>
    </row>
    <row r="46" spans="1:9">
      <c r="B46" s="31" t="s">
        <v>17</v>
      </c>
      <c r="C46" s="66"/>
      <c r="D46" s="52"/>
      <c r="E46" s="52"/>
      <c r="F46" s="52"/>
      <c r="G46" s="52"/>
      <c r="H46" s="52"/>
      <c r="I46" s="52"/>
    </row>
    <row r="47" spans="1:9">
      <c r="B47" s="37" t="s">
        <v>28</v>
      </c>
      <c r="C47" s="67"/>
      <c r="D47" s="59"/>
      <c r="E47" s="59"/>
      <c r="F47" s="59"/>
      <c r="G47" s="59"/>
      <c r="H47" s="59"/>
      <c r="I47" s="59"/>
    </row>
    <row r="48" spans="1:9">
      <c r="B48" s="33"/>
      <c r="C48" s="60"/>
      <c r="D48" s="60"/>
      <c r="E48" s="60"/>
      <c r="F48" s="60"/>
      <c r="G48" s="60"/>
      <c r="H48" s="60"/>
      <c r="I48" s="60"/>
    </row>
    <row r="49" spans="2:9">
      <c r="B49" s="33"/>
      <c r="C49" s="60"/>
      <c r="D49" s="60"/>
      <c r="E49" s="60"/>
      <c r="F49" s="60"/>
      <c r="G49" s="60"/>
      <c r="H49" s="60"/>
      <c r="I49" s="60"/>
    </row>
    <row r="50" spans="2:9" ht="18">
      <c r="B50" s="62" t="s">
        <v>192</v>
      </c>
      <c r="C50" s="60"/>
      <c r="D50" s="60"/>
      <c r="E50" s="60"/>
      <c r="F50" s="60"/>
      <c r="G50" s="60"/>
      <c r="H50" s="60"/>
      <c r="I50" s="60"/>
    </row>
    <row r="51" spans="2:9">
      <c r="C51" s="60"/>
      <c r="D51" s="60"/>
      <c r="E51" s="60"/>
      <c r="F51" s="60"/>
      <c r="G51" s="60"/>
      <c r="H51" s="60"/>
      <c r="I51" s="60"/>
    </row>
    <row r="67" spans="1:9">
      <c r="A67" s="47"/>
    </row>
    <row r="68" spans="1:9" ht="15.6">
      <c r="A68" s="69" t="s">
        <v>22</v>
      </c>
      <c r="B68" s="92" t="str">
        <f>"Current deployments - "&amp;B4</f>
        <v>Current deployments - Meta</v>
      </c>
      <c r="C68" s="63">
        <v>2021</v>
      </c>
      <c r="D68" s="63">
        <v>2022</v>
      </c>
      <c r="E68" s="63">
        <v>2023</v>
      </c>
      <c r="F68" s="63">
        <v>2024</v>
      </c>
      <c r="G68" s="63">
        <v>2025</v>
      </c>
      <c r="H68" s="63">
        <v>2026</v>
      </c>
      <c r="I68" s="63">
        <v>2027</v>
      </c>
    </row>
    <row r="69" spans="1:9">
      <c r="A69" s="47"/>
    </row>
    <row r="70" spans="1:9">
      <c r="A70" s="69"/>
      <c r="B70" s="26" t="s">
        <v>37</v>
      </c>
    </row>
    <row r="71" spans="1:9">
      <c r="A71" s="69"/>
    </row>
    <row r="72" spans="1:9">
      <c r="A72" s="69"/>
      <c r="B72" s="95" t="s">
        <v>21</v>
      </c>
      <c r="C72" s="35"/>
      <c r="D72" s="35"/>
      <c r="E72" s="35"/>
      <c r="F72" s="35"/>
      <c r="G72" s="35"/>
      <c r="H72" s="35"/>
      <c r="I72" s="35"/>
    </row>
    <row r="73" spans="1:9">
      <c r="A73" s="69"/>
      <c r="B73" s="95" t="s">
        <v>38</v>
      </c>
      <c r="C73" s="35"/>
      <c r="D73" s="35"/>
      <c r="E73" s="35"/>
      <c r="F73" s="35"/>
      <c r="G73" s="35"/>
      <c r="H73" s="35"/>
      <c r="I73" s="35"/>
    </row>
    <row r="74" spans="1:9">
      <c r="A74" s="69"/>
    </row>
    <row r="75" spans="1:9">
      <c r="A75" s="69">
        <v>88</v>
      </c>
      <c r="B75" s="26" t="s">
        <v>39</v>
      </c>
      <c r="C75" s="35"/>
      <c r="D75" s="35"/>
      <c r="E75" s="35"/>
      <c r="F75" s="35"/>
      <c r="G75" s="35"/>
      <c r="H75" s="35"/>
      <c r="I75" s="35"/>
    </row>
    <row r="76" spans="1:9">
      <c r="A76" s="69"/>
      <c r="B76" s="26"/>
    </row>
    <row r="77" spans="1:9">
      <c r="A77" s="69">
        <v>132</v>
      </c>
      <c r="B77" s="26" t="s">
        <v>40</v>
      </c>
      <c r="C77" s="35"/>
      <c r="D77" s="35"/>
      <c r="E77" s="35"/>
      <c r="F77" s="35"/>
      <c r="G77" s="35"/>
      <c r="H77" s="35"/>
      <c r="I77" s="35"/>
    </row>
    <row r="78" spans="1:9">
      <c r="A78" s="69"/>
    </row>
    <row r="79" spans="1:9">
      <c r="A79" s="69"/>
      <c r="B79" s="26" t="s">
        <v>41</v>
      </c>
    </row>
    <row r="80" spans="1:9">
      <c r="A80" s="69"/>
    </row>
    <row r="81" spans="1:11">
      <c r="A81" s="69"/>
      <c r="B81" s="95" t="s">
        <v>24</v>
      </c>
      <c r="C81" s="35"/>
      <c r="D81" s="35"/>
      <c r="E81" s="35"/>
      <c r="F81" s="35"/>
      <c r="G81" s="35"/>
      <c r="H81" s="35"/>
      <c r="I81" s="35"/>
    </row>
    <row r="82" spans="1:11">
      <c r="A82" s="69"/>
      <c r="B82" s="95" t="s">
        <v>42</v>
      </c>
      <c r="C82" s="73"/>
      <c r="D82" s="73"/>
      <c r="E82" s="73"/>
      <c r="F82" s="73"/>
      <c r="G82" s="73"/>
      <c r="H82" s="73"/>
      <c r="I82" s="73"/>
    </row>
    <row r="83" spans="1:11">
      <c r="A83" s="69"/>
    </row>
    <row r="84" spans="1:11">
      <c r="A84" s="69">
        <v>66</v>
      </c>
      <c r="B84" s="26" t="s">
        <v>43</v>
      </c>
      <c r="C84" s="35"/>
      <c r="D84" s="35"/>
      <c r="E84" s="35"/>
      <c r="F84" s="35"/>
      <c r="G84" s="35"/>
      <c r="H84" s="35"/>
      <c r="I84" s="35"/>
    </row>
    <row r="85" spans="1:11">
      <c r="A85" s="69"/>
      <c r="B85" s="26"/>
    </row>
    <row r="86" spans="1:11">
      <c r="A86" s="69">
        <v>66</v>
      </c>
      <c r="B86" s="26" t="s">
        <v>44</v>
      </c>
      <c r="C86" s="35"/>
      <c r="D86" s="35"/>
      <c r="E86" s="35"/>
      <c r="F86" s="35"/>
      <c r="G86" s="35"/>
      <c r="H86" s="35"/>
      <c r="I86" s="35"/>
    </row>
    <row r="87" spans="1:11">
      <c r="A87" s="69"/>
    </row>
    <row r="88" spans="1:11">
      <c r="A88" s="69"/>
      <c r="B88" s="68" t="s">
        <v>76</v>
      </c>
    </row>
    <row r="89" spans="1:11" ht="14.4">
      <c r="A89" s="69"/>
      <c r="B89" s="70" t="s">
        <v>49</v>
      </c>
      <c r="C89" s="72"/>
      <c r="D89" s="72"/>
      <c r="E89" s="72"/>
      <c r="F89" s="72"/>
      <c r="G89" s="72"/>
      <c r="H89" s="72"/>
      <c r="I89" s="72"/>
      <c r="K89" s="132" t="s">
        <v>191</v>
      </c>
    </row>
    <row r="90" spans="1:11">
      <c r="A90" s="69"/>
      <c r="B90" s="70" t="s">
        <v>50</v>
      </c>
      <c r="C90" s="71"/>
      <c r="D90" s="71"/>
      <c r="E90" s="71"/>
      <c r="F90" s="71"/>
      <c r="G90" s="71"/>
      <c r="H90" s="71"/>
      <c r="I90" s="71"/>
    </row>
    <row r="91" spans="1:11">
      <c r="A91" s="69"/>
      <c r="B91" s="70" t="s">
        <v>51</v>
      </c>
      <c r="C91" s="71"/>
      <c r="D91" s="71"/>
      <c r="E91" s="71"/>
      <c r="F91" s="71"/>
      <c r="G91" s="71"/>
      <c r="H91" s="71"/>
      <c r="I91" s="71"/>
    </row>
    <row r="92" spans="1:11">
      <c r="A92" s="69"/>
    </row>
    <row r="93" spans="1:11" ht="15.6">
      <c r="A93" s="69"/>
      <c r="B93" s="93" t="str">
        <f>"Future Deployments - "&amp;B4</f>
        <v>Future Deployments - Meta</v>
      </c>
      <c r="C93" s="63"/>
      <c r="D93" s="63"/>
      <c r="E93" s="63"/>
      <c r="F93" s="63"/>
      <c r="G93" s="63"/>
      <c r="H93" s="63"/>
      <c r="I93" s="63"/>
    </row>
    <row r="94" spans="1:11">
      <c r="A94" s="69"/>
    </row>
    <row r="95" spans="1:11">
      <c r="A95" s="69"/>
      <c r="B95" s="26" t="s">
        <v>45</v>
      </c>
    </row>
    <row r="96" spans="1:11">
      <c r="A96" s="69"/>
    </row>
    <row r="97" spans="1:11">
      <c r="A97" s="69"/>
      <c r="B97" s="95" t="s">
        <v>24</v>
      </c>
      <c r="C97" s="35"/>
      <c r="D97" s="35"/>
      <c r="E97" s="35"/>
      <c r="F97" s="35"/>
      <c r="G97" s="35"/>
      <c r="H97" s="35"/>
      <c r="I97" s="35"/>
    </row>
    <row r="98" spans="1:11" ht="14.4">
      <c r="A98" s="69"/>
      <c r="B98" s="95" t="s">
        <v>42</v>
      </c>
      <c r="C98" s="86"/>
      <c r="D98" s="86"/>
      <c r="E98" s="86"/>
      <c r="F98" s="86"/>
      <c r="G98" s="86"/>
      <c r="H98" s="86"/>
      <c r="I98" s="86"/>
      <c r="K98" s="132" t="s">
        <v>191</v>
      </c>
    </row>
    <row r="99" spans="1:11" ht="14.4">
      <c r="A99" s="69"/>
      <c r="K99" s="132"/>
    </row>
    <row r="100" spans="1:11" ht="14.4">
      <c r="A100" s="69">
        <v>16</v>
      </c>
      <c r="B100" s="26" t="s">
        <v>39</v>
      </c>
      <c r="C100" s="35"/>
      <c r="D100" s="35"/>
      <c r="E100" s="35"/>
      <c r="F100" s="35"/>
      <c r="G100" s="35"/>
      <c r="H100" s="35"/>
      <c r="I100" s="35"/>
      <c r="K100" s="132"/>
    </row>
    <row r="101" spans="1:11">
      <c r="A101" s="47"/>
    </row>
    <row r="102" spans="1:11">
      <c r="A102" s="47"/>
      <c r="B102" s="95" t="s">
        <v>25</v>
      </c>
      <c r="C102" s="35"/>
      <c r="D102" s="35"/>
      <c r="E102" s="35"/>
      <c r="F102" s="35"/>
      <c r="G102" s="35"/>
      <c r="H102" s="35"/>
      <c r="I102" s="35"/>
    </row>
    <row r="103" spans="1:11" ht="14.4">
      <c r="A103" s="47"/>
      <c r="B103" s="95" t="s">
        <v>42</v>
      </c>
      <c r="C103" s="81"/>
      <c r="D103" s="81"/>
      <c r="E103" s="81"/>
      <c r="F103" s="81"/>
      <c r="G103" s="81"/>
      <c r="H103" s="81"/>
      <c r="I103" s="81"/>
      <c r="K103" s="132" t="s">
        <v>191</v>
      </c>
    </row>
    <row r="104" spans="1:11">
      <c r="A104" s="47"/>
    </row>
    <row r="105" spans="1:11">
      <c r="A105" s="69">
        <v>54</v>
      </c>
      <c r="B105" s="26" t="s">
        <v>46</v>
      </c>
      <c r="C105" s="35"/>
      <c r="D105" s="35"/>
      <c r="E105" s="35"/>
      <c r="F105" s="35"/>
      <c r="G105" s="35"/>
      <c r="H105" s="35"/>
      <c r="I105" s="35"/>
    </row>
    <row r="106" spans="1:11">
      <c r="A106" s="69"/>
    </row>
    <row r="107" spans="1:11">
      <c r="A107" s="69"/>
    </row>
    <row r="108" spans="1:11">
      <c r="A108" s="64"/>
    </row>
    <row r="109" spans="1:11">
      <c r="A109" s="64"/>
      <c r="B109" s="95" t="str">
        <f>B102</f>
        <v>2x(400G FR4)_2 km_OSFP, QSFP-DD800</v>
      </c>
      <c r="C109" s="35"/>
      <c r="D109" s="35"/>
      <c r="E109" s="35"/>
      <c r="F109" s="35"/>
      <c r="G109" s="35"/>
      <c r="H109" s="35"/>
      <c r="I109" s="35"/>
    </row>
    <row r="110" spans="1:11">
      <c r="A110" s="64"/>
      <c r="B110" s="95" t="s">
        <v>42</v>
      </c>
      <c r="C110" s="74"/>
      <c r="D110" s="74"/>
      <c r="E110" s="74"/>
      <c r="F110" s="74"/>
      <c r="G110" s="74"/>
      <c r="H110" s="74"/>
      <c r="I110" s="74"/>
    </row>
    <row r="111" spans="1:11">
      <c r="A111" s="64"/>
    </row>
    <row r="112" spans="1:11">
      <c r="A112" s="69">
        <v>33</v>
      </c>
      <c r="B112" s="26" t="s">
        <v>47</v>
      </c>
      <c r="C112" s="35"/>
      <c r="D112" s="35"/>
      <c r="E112" s="35"/>
      <c r="F112" s="35"/>
      <c r="G112" s="35"/>
      <c r="H112" s="35"/>
      <c r="I112" s="35"/>
    </row>
    <row r="113" spans="1:11">
      <c r="A113" s="69"/>
      <c r="B113" s="26"/>
    </row>
    <row r="114" spans="1:11">
      <c r="A114" s="69">
        <v>33</v>
      </c>
      <c r="B114" s="26" t="s">
        <v>48</v>
      </c>
      <c r="D114" s="35"/>
      <c r="E114" s="35"/>
      <c r="F114" s="35"/>
      <c r="G114" s="35"/>
      <c r="H114" s="35"/>
      <c r="I114" s="35"/>
    </row>
    <row r="115" spans="1:11">
      <c r="A115" s="64"/>
    </row>
    <row r="116" spans="1:11">
      <c r="A116" s="64"/>
      <c r="B116" s="87" t="s">
        <v>76</v>
      </c>
    </row>
    <row r="117" spans="1:11" ht="14.4">
      <c r="A117" s="64"/>
      <c r="B117" s="88" t="s">
        <v>52</v>
      </c>
      <c r="C117" s="72"/>
      <c r="D117" s="72"/>
      <c r="E117" s="72"/>
      <c r="F117" s="72"/>
      <c r="G117" s="72"/>
      <c r="H117" s="72"/>
      <c r="I117" s="72"/>
      <c r="K117" s="132" t="s">
        <v>191</v>
      </c>
    </row>
    <row r="118" spans="1:11">
      <c r="A118" s="64"/>
      <c r="B118" s="88" t="s">
        <v>50</v>
      </c>
      <c r="C118" s="89"/>
      <c r="D118" s="89"/>
      <c r="E118" s="89"/>
      <c r="F118" s="89"/>
      <c r="G118" s="89"/>
      <c r="H118" s="89"/>
      <c r="I118" s="89"/>
    </row>
    <row r="119" spans="1:11">
      <c r="A119" s="64"/>
      <c r="B119" s="88" t="s">
        <v>51</v>
      </c>
      <c r="C119" s="89"/>
      <c r="D119" s="89"/>
      <c r="E119" s="89"/>
      <c r="F119" s="89"/>
      <c r="G119" s="89"/>
      <c r="H119" s="89"/>
      <c r="I119" s="89"/>
    </row>
    <row r="120" spans="1:11">
      <c r="A120" s="64"/>
      <c r="B120" s="88" t="s">
        <v>53</v>
      </c>
      <c r="C120" s="89"/>
      <c r="D120" s="89"/>
      <c r="E120" s="89"/>
      <c r="F120" s="89"/>
      <c r="G120" s="89"/>
      <c r="H120" s="89"/>
      <c r="I120" s="89"/>
    </row>
    <row r="121" spans="1:11">
      <c r="A121" s="64"/>
    </row>
    <row r="122" spans="1:11">
      <c r="A122" s="64"/>
    </row>
    <row r="123" spans="1:11">
      <c r="A123" s="64"/>
      <c r="B123" s="28" t="s">
        <v>67</v>
      </c>
      <c r="C123" s="117">
        <v>2021</v>
      </c>
      <c r="D123" s="117">
        <v>2022</v>
      </c>
      <c r="E123" s="117">
        <v>2023</v>
      </c>
      <c r="F123" s="117">
        <v>2024</v>
      </c>
      <c r="G123" s="117">
        <v>2025</v>
      </c>
      <c r="H123" s="117">
        <v>2026</v>
      </c>
      <c r="I123" s="117">
        <v>2027</v>
      </c>
    </row>
    <row r="124" spans="1:11">
      <c r="B124" s="115" t="s">
        <v>50</v>
      </c>
      <c r="C124" s="116"/>
      <c r="D124" s="116"/>
      <c r="E124" s="116"/>
      <c r="F124" s="116"/>
      <c r="G124" s="116"/>
      <c r="H124" s="116"/>
      <c r="I124" s="116"/>
    </row>
    <row r="125" spans="1:11">
      <c r="B125" s="115" t="s">
        <v>51</v>
      </c>
      <c r="C125" s="116"/>
      <c r="D125" s="116"/>
      <c r="E125" s="116"/>
      <c r="F125" s="116"/>
      <c r="G125" s="116"/>
      <c r="H125" s="116"/>
      <c r="I125" s="116"/>
    </row>
    <row r="126" spans="1:11">
      <c r="B126" s="115" t="s">
        <v>53</v>
      </c>
      <c r="C126" s="116"/>
      <c r="D126" s="116"/>
      <c r="E126" s="116"/>
      <c r="F126" s="116"/>
      <c r="G126" s="116"/>
      <c r="H126" s="116"/>
      <c r="I126" s="116"/>
    </row>
    <row r="130" spans="2:2" ht="21">
      <c r="B130" s="126" t="s">
        <v>184</v>
      </c>
    </row>
    <row r="147" spans="2:11">
      <c r="B147" s="26" t="s">
        <v>130</v>
      </c>
      <c r="C147" s="35"/>
      <c r="D147" s="35"/>
      <c r="E147" s="35"/>
      <c r="F147" s="35"/>
      <c r="G147" s="35"/>
      <c r="H147" s="35"/>
      <c r="I147" s="35"/>
    </row>
    <row r="148" spans="2:11" ht="14.4">
      <c r="B148" s="118" t="s">
        <v>131</v>
      </c>
      <c r="C148" s="72"/>
      <c r="D148" s="72"/>
      <c r="E148" s="72"/>
      <c r="F148" s="72"/>
      <c r="G148" s="72"/>
      <c r="H148" s="72"/>
      <c r="I148" s="72"/>
      <c r="K148" s="132" t="s">
        <v>191</v>
      </c>
    </row>
    <row r="149" spans="2:11" ht="14.4">
      <c r="B149" s="118" t="s">
        <v>132</v>
      </c>
      <c r="C149" s="72"/>
      <c r="D149" s="72"/>
      <c r="E149" s="72"/>
      <c r="F149" s="72"/>
      <c r="G149" s="72"/>
      <c r="H149" s="72"/>
      <c r="I149" s="72"/>
      <c r="K149" s="132" t="s">
        <v>191</v>
      </c>
    </row>
    <row r="150" spans="2:11" ht="14.4">
      <c r="B150" s="118" t="s">
        <v>133</v>
      </c>
      <c r="C150" s="72"/>
      <c r="D150" s="72"/>
      <c r="E150" s="72"/>
      <c r="F150" s="72"/>
      <c r="G150" s="72"/>
      <c r="H150" s="72"/>
      <c r="I150" s="72"/>
      <c r="K150" s="132" t="s">
        <v>191</v>
      </c>
    </row>
    <row r="152" spans="2:11">
      <c r="B152" s="26" t="s">
        <v>134</v>
      </c>
    </row>
    <row r="153" spans="2:11">
      <c r="B153" s="118" t="s">
        <v>135</v>
      </c>
      <c r="C153" s="35"/>
      <c r="D153" s="35"/>
      <c r="E153" s="35"/>
      <c r="F153" s="35"/>
      <c r="G153" s="35"/>
      <c r="H153" s="35"/>
      <c r="I153" s="35"/>
    </row>
    <row r="154" spans="2:11">
      <c r="B154" s="118" t="s">
        <v>129</v>
      </c>
      <c r="C154" s="35"/>
      <c r="D154" s="35"/>
      <c r="E154" s="35"/>
      <c r="F154" s="35"/>
      <c r="G154" s="35"/>
      <c r="H154" s="35"/>
      <c r="I154" s="35"/>
    </row>
    <row r="155" spans="2:11">
      <c r="B155" s="118" t="s">
        <v>136</v>
      </c>
      <c r="C155" s="35"/>
      <c r="D155" s="35"/>
      <c r="E155" s="35"/>
      <c r="F155" s="35"/>
      <c r="G155" s="35"/>
      <c r="H155" s="35"/>
      <c r="I155" s="35"/>
    </row>
    <row r="156" spans="2:11">
      <c r="B156" s="118" t="s">
        <v>137</v>
      </c>
      <c r="C156" s="35"/>
      <c r="D156" s="35"/>
      <c r="E156" s="35"/>
      <c r="F156" s="35"/>
      <c r="G156" s="35"/>
      <c r="H156" s="35"/>
      <c r="I156" s="35"/>
    </row>
    <row r="157" spans="2:11">
      <c r="B157" s="118" t="s">
        <v>138</v>
      </c>
      <c r="C157" s="35"/>
      <c r="D157" s="35"/>
      <c r="E157" s="35"/>
      <c r="F157" s="35"/>
      <c r="G157" s="35"/>
      <c r="H157" s="35"/>
      <c r="I157" s="35"/>
    </row>
    <row r="158" spans="2:11">
      <c r="C158" s="35"/>
      <c r="D158" s="35"/>
      <c r="E158" s="35"/>
      <c r="F158" s="35"/>
      <c r="G158" s="35"/>
      <c r="H158" s="35"/>
      <c r="I158" s="35"/>
    </row>
    <row r="159" spans="2:11">
      <c r="B159" s="28" t="s">
        <v>139</v>
      </c>
      <c r="C159" s="117">
        <v>2021</v>
      </c>
      <c r="D159" s="117">
        <v>2022</v>
      </c>
      <c r="E159" s="117">
        <v>2023</v>
      </c>
      <c r="F159" s="117">
        <v>2024</v>
      </c>
      <c r="G159" s="117">
        <v>2025</v>
      </c>
      <c r="H159" s="117">
        <v>2026</v>
      </c>
      <c r="I159" s="117">
        <v>2027</v>
      </c>
    </row>
    <row r="160" spans="2:11">
      <c r="B160" s="115" t="s">
        <v>135</v>
      </c>
      <c r="C160" s="116"/>
      <c r="D160" s="116"/>
      <c r="E160" s="116"/>
      <c r="F160" s="119"/>
      <c r="G160" s="116"/>
      <c r="H160" s="116"/>
      <c r="I160" s="116"/>
    </row>
    <row r="161" spans="2:9">
      <c r="B161" s="115" t="s">
        <v>129</v>
      </c>
      <c r="C161" s="116"/>
      <c r="D161" s="116"/>
      <c r="E161" s="116"/>
      <c r="F161" s="119"/>
      <c r="G161" s="116"/>
      <c r="H161" s="116"/>
      <c r="I161" s="116"/>
    </row>
    <row r="162" spans="2:9">
      <c r="B162" s="115" t="s">
        <v>136</v>
      </c>
      <c r="C162" s="116"/>
      <c r="D162" s="116"/>
      <c r="E162" s="116"/>
      <c r="F162" s="119"/>
      <c r="G162" s="116"/>
      <c r="H162" s="116"/>
      <c r="I162" s="116"/>
    </row>
    <row r="163" spans="2:9">
      <c r="B163" s="115" t="s">
        <v>137</v>
      </c>
      <c r="C163" s="116"/>
      <c r="D163" s="116"/>
      <c r="E163" s="116"/>
      <c r="F163" s="116"/>
      <c r="G163" s="116"/>
      <c r="H163" s="116"/>
      <c r="I163" s="116"/>
    </row>
  </sheetData>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Methodology</vt:lpstr>
      <vt:lpstr>Products</vt:lpstr>
      <vt:lpstr>Summary</vt:lpstr>
      <vt:lpstr>Alphabet</vt:lpstr>
      <vt:lpstr>Amazon</vt:lpstr>
      <vt:lpstr>Meta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LightCounting Forecasting</dc:title>
  <dc:creator>John Lively</dc:creator>
  <cp:lastModifiedBy>Stelyana Baleva</cp:lastModifiedBy>
  <cp:lastPrinted>2014-02-18T16:48:58Z</cp:lastPrinted>
  <dcterms:created xsi:type="dcterms:W3CDTF">2009-02-04T20:40:14Z</dcterms:created>
  <dcterms:modified xsi:type="dcterms:W3CDTF">2022-04-29T18:23:33Z</dcterms:modified>
</cp:coreProperties>
</file>