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0.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charts/chart26.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telyana Baleva\Dropbox\LC Reports\Stéphane’s files\1Q21 Wireless Infrastructure Deliverables\"/>
    </mc:Choice>
  </mc:AlternateContent>
  <xr:revisionPtr revIDLastSave="0" documentId="13_ncr:1_{3E13B0A8-6D97-4D74-9352-36028494506F}" xr6:coauthVersionLast="46" xr6:coauthVersionMax="46" xr10:uidLastSave="{00000000-0000-0000-0000-000000000000}"/>
  <bookViews>
    <workbookView xWindow="-108" yWindow="-108" windowWidth="30936" windowHeight="16896" tabRatio="811" xr2:uid="{B66F1A87-32D1-4D3E-A89E-1A15A90CAFA5}"/>
  </bookViews>
  <sheets>
    <sheet name="Introduction" sheetId="2" r:id="rId1"/>
    <sheet name="Methodology" sheetId="3" r:id="rId2"/>
    <sheet name="Definitions" sheetId="4" r:id="rId3"/>
    <sheet name="Summary" sheetId="24" r:id="rId4"/>
    <sheet name="Total Market Shares" sheetId="30" r:id="rId5"/>
    <sheet name="5G RAN" sheetId="23" r:id="rId6"/>
    <sheet name="5G RAN Market Shares" sheetId="16" r:id="rId7"/>
    <sheet name="4G RAN" sheetId="22" r:id="rId8"/>
    <sheet name="4G RAN Market Shares" sheetId="17" r:id="rId9"/>
    <sheet name="Open vRAN" sheetId="19" r:id="rId10"/>
    <sheet name="5GC" sheetId="25" r:id="rId11"/>
    <sheet name="5GC Market Shares" sheetId="31" r:id="rId12"/>
    <sheet name="EPC" sheetId="21" r:id="rId13"/>
    <sheet name="vEPC" sheetId="20" r:id="rId14"/>
    <sheet name="EPC vEPC Market Shares" sheetId="18" r:id="rId15"/>
    <sheet name="2G 3G" sheetId="26" r:id="rId16"/>
    <sheet name="2G 3G Market Shares" sheetId="29" r:id="rId17"/>
  </sheets>
  <externalReferences>
    <externalReference r:id="rId18"/>
    <externalReference r:id="rId19"/>
    <externalReference r:id="rId20"/>
  </externalReferences>
  <definedNames>
    <definedName name="_Fill" hidden="1">'[1]Sum-Oak'!#REF!</definedName>
    <definedName name="_Key1" hidden="1">[2]Bankruptcies!#REF!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nAvg">'[3]Annual Average'!$A$35:$M$60</definedName>
    <definedName name="anscount" hidden="1">2</definedName>
    <definedName name="AS2DocOpenMode" hidden="1">"AS2DocumentEdit"</definedName>
    <definedName name="Comments_old_v_new">#REF!</definedName>
    <definedName name="Current_cell">!A1</definedName>
    <definedName name="HalfYrAvg">'[3]Half Year Average'!$A$60:$AT$101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OldRevs">#REF!</definedName>
    <definedName name="OldUnits">#REF!</definedName>
    <definedName name="Ports_new">#REF!</definedName>
    <definedName name="Ports_old">#REF!</definedName>
    <definedName name="_xlnm.Print_Area" localSheetId="11">'5GC Market Shares'!$A$1:$AL$65</definedName>
    <definedName name="QtrlyAvg">'[3]Quarterly Average'!$A$122:$BJ$210</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6" i="30" l="1"/>
  <c r="K65" i="30"/>
  <c r="K64" i="30"/>
  <c r="K63" i="30"/>
  <c r="K62" i="30"/>
  <c r="K61" i="30"/>
  <c r="K60" i="30"/>
  <c r="K59" i="30"/>
  <c r="K58" i="30"/>
  <c r="G18" i="30"/>
  <c r="F18" i="30"/>
  <c r="H18" i="30"/>
  <c r="K14" i="30"/>
  <c r="J10" i="30"/>
  <c r="I10" i="30"/>
  <c r="H10" i="30"/>
  <c r="G10" i="30"/>
  <c r="F10" i="30"/>
  <c r="E10" i="30"/>
  <c r="D10" i="30"/>
  <c r="J9" i="30"/>
  <c r="I9" i="30"/>
  <c r="H9" i="30"/>
  <c r="G9" i="30"/>
  <c r="F9" i="30"/>
  <c r="E9" i="30"/>
  <c r="D9" i="30"/>
  <c r="C9" i="30"/>
  <c r="K10" i="30"/>
  <c r="P13" i="16"/>
  <c r="P12" i="16"/>
  <c r="P11" i="16"/>
  <c r="P10" i="16"/>
  <c r="P9" i="16"/>
  <c r="N16" i="19"/>
  <c r="E24" i="19"/>
  <c r="E27" i="19"/>
  <c r="E26" i="19"/>
  <c r="E25" i="19"/>
  <c r="N12" i="19"/>
  <c r="N10" i="19"/>
  <c r="H23" i="20" l="1"/>
  <c r="K18" i="18"/>
  <c r="K27" i="18" s="1"/>
  <c r="F41" i="26"/>
  <c r="G41" i="26"/>
  <c r="D41" i="26"/>
  <c r="C41" i="26"/>
  <c r="P9" i="29"/>
  <c r="I18" i="19"/>
  <c r="K29" i="18" l="1"/>
  <c r="K30" i="18"/>
  <c r="K25" i="18"/>
  <c r="K28" i="18"/>
  <c r="K23" i="18"/>
  <c r="K31" i="18" s="1"/>
  <c r="K24" i="18"/>
  <c r="K26" i="18"/>
  <c r="H18" i="19"/>
  <c r="G18" i="19"/>
  <c r="K18" i="19"/>
  <c r="L18" i="19"/>
  <c r="J18" i="19"/>
  <c r="M18" i="19" l="1"/>
  <c r="I29" i="24"/>
  <c r="J29" i="24"/>
  <c r="K29" i="24"/>
  <c r="L29" i="24"/>
  <c r="Z29" i="24"/>
  <c r="P21" i="24"/>
  <c r="P25" i="24"/>
  <c r="K9" i="30"/>
  <c r="AA28" i="24"/>
  <c r="AA27" i="24"/>
  <c r="AA26" i="24"/>
  <c r="AA25" i="24"/>
  <c r="AA24" i="24"/>
  <c r="AA23" i="24"/>
  <c r="AA22" i="24"/>
  <c r="AA21" i="24"/>
  <c r="AA20" i="24"/>
  <c r="K11" i="30"/>
  <c r="P22" i="24" s="1"/>
  <c r="K12" i="30"/>
  <c r="P23" i="24" s="1"/>
  <c r="K13" i="30"/>
  <c r="P24" i="24" s="1"/>
  <c r="K15" i="30"/>
  <c r="P26" i="24" s="1"/>
  <c r="K16" i="30"/>
  <c r="P27" i="24" s="1"/>
  <c r="K17" i="30"/>
  <c r="P28" i="24" s="1"/>
  <c r="K18" i="30"/>
  <c r="P29" i="24" s="1"/>
  <c r="P20" i="24" l="1"/>
  <c r="K19" i="30"/>
  <c r="AA29" i="24"/>
  <c r="P13" i="31" l="1"/>
  <c r="O13" i="31"/>
  <c r="N13" i="31"/>
  <c r="F18" i="17"/>
  <c r="E18" i="17"/>
  <c r="E18" i="30"/>
  <c r="J15" i="30"/>
  <c r="N77" i="30"/>
  <c r="N81" i="30"/>
  <c r="B73" i="30"/>
  <c r="B74" i="30"/>
  <c r="B75" i="30"/>
  <c r="B76" i="30"/>
  <c r="B77" i="30"/>
  <c r="B78" i="30"/>
  <c r="B79" i="30"/>
  <c r="B80" i="30"/>
  <c r="B81" i="30"/>
  <c r="B72" i="30"/>
  <c r="B25" i="30"/>
  <c r="B26" i="30"/>
  <c r="B27" i="30"/>
  <c r="B28" i="30"/>
  <c r="B29" i="30"/>
  <c r="B30" i="30"/>
  <c r="B31" i="30"/>
  <c r="B32" i="30"/>
  <c r="B33" i="30"/>
  <c r="B34" i="30"/>
  <c r="B24" i="30"/>
  <c r="N25" i="30"/>
  <c r="N30" i="30"/>
  <c r="N34" i="30"/>
  <c r="N57" i="30"/>
  <c r="N8" i="30"/>
  <c r="G58" i="30"/>
  <c r="H58" i="30"/>
  <c r="I58" i="30"/>
  <c r="J58" i="30"/>
  <c r="G59" i="30"/>
  <c r="H59" i="30"/>
  <c r="I59" i="30"/>
  <c r="J59" i="30"/>
  <c r="G60" i="30"/>
  <c r="H60" i="30"/>
  <c r="I60" i="30"/>
  <c r="J60" i="30"/>
  <c r="G61" i="30"/>
  <c r="H61" i="30"/>
  <c r="I61" i="30"/>
  <c r="J61" i="30"/>
  <c r="G62" i="30"/>
  <c r="H62" i="30"/>
  <c r="I62" i="30"/>
  <c r="J62" i="30"/>
  <c r="G63" i="30"/>
  <c r="H63" i="30"/>
  <c r="I63" i="30"/>
  <c r="J63" i="30"/>
  <c r="G64" i="30"/>
  <c r="H64" i="30"/>
  <c r="I64" i="30"/>
  <c r="J64" i="30"/>
  <c r="G65" i="30"/>
  <c r="H65" i="30"/>
  <c r="I65" i="30"/>
  <c r="J65" i="30"/>
  <c r="G66" i="30"/>
  <c r="H66" i="30"/>
  <c r="I66" i="30"/>
  <c r="J66" i="30"/>
  <c r="C58" i="30"/>
  <c r="D58" i="30"/>
  <c r="E58" i="30"/>
  <c r="F58" i="30"/>
  <c r="C59" i="30"/>
  <c r="D59" i="30"/>
  <c r="E59" i="30"/>
  <c r="F59" i="30"/>
  <c r="C60" i="30"/>
  <c r="D60" i="30"/>
  <c r="E60" i="30"/>
  <c r="F60" i="30"/>
  <c r="C61" i="30"/>
  <c r="D61" i="30"/>
  <c r="E61" i="30"/>
  <c r="F61" i="30"/>
  <c r="C62" i="30"/>
  <c r="D62" i="30"/>
  <c r="E62" i="30"/>
  <c r="F62" i="30"/>
  <c r="C63" i="30"/>
  <c r="D63" i="30"/>
  <c r="E63" i="30"/>
  <c r="F63" i="30"/>
  <c r="C64" i="30"/>
  <c r="D64" i="30"/>
  <c r="E64" i="30"/>
  <c r="F64" i="30"/>
  <c r="C65" i="30"/>
  <c r="D65" i="30"/>
  <c r="E65" i="30"/>
  <c r="F65" i="30"/>
  <c r="C66" i="30"/>
  <c r="D66" i="30"/>
  <c r="E66" i="30"/>
  <c r="F66" i="30"/>
  <c r="Q81" i="30"/>
  <c r="R81" i="30"/>
  <c r="S81" i="30"/>
  <c r="L81" i="30"/>
  <c r="D17" i="16"/>
  <c r="D22" i="16" s="1"/>
  <c r="D30" i="16" s="1"/>
  <c r="D29" i="16"/>
  <c r="E17" i="16"/>
  <c r="E22" i="16" s="1"/>
  <c r="E30" i="16" s="1"/>
  <c r="E27" i="16"/>
  <c r="E28" i="16"/>
  <c r="E29" i="16"/>
  <c r="F17" i="16"/>
  <c r="F28" i="16" s="1"/>
  <c r="F25" i="16"/>
  <c r="F26" i="16"/>
  <c r="F27" i="16"/>
  <c r="F29" i="16"/>
  <c r="G17" i="16"/>
  <c r="G22" i="16" s="1"/>
  <c r="G30" i="16" s="1"/>
  <c r="G23" i="16"/>
  <c r="G24" i="16"/>
  <c r="G25" i="16"/>
  <c r="G26" i="16"/>
  <c r="G27" i="16"/>
  <c r="G28" i="16"/>
  <c r="G29" i="16"/>
  <c r="H17" i="16"/>
  <c r="H22" i="16" s="1"/>
  <c r="H30" i="16" s="1"/>
  <c r="I17" i="16"/>
  <c r="I22" i="16" s="1"/>
  <c r="I30" i="16" s="1"/>
  <c r="I27" i="16"/>
  <c r="I28" i="16"/>
  <c r="I29" i="16"/>
  <c r="J17" i="16"/>
  <c r="J28" i="16" s="1"/>
  <c r="J25" i="16"/>
  <c r="J26" i="16"/>
  <c r="J27" i="16"/>
  <c r="J29" i="16"/>
  <c r="L30" i="16"/>
  <c r="C17" i="16"/>
  <c r="C22" i="16"/>
  <c r="C23" i="16"/>
  <c r="C24" i="16"/>
  <c r="C25" i="16"/>
  <c r="C26" i="16"/>
  <c r="C27" i="16"/>
  <c r="C28" i="16"/>
  <c r="C29" i="16"/>
  <c r="C30" i="16"/>
  <c r="K17" i="16"/>
  <c r="L17" i="16"/>
  <c r="Q30" i="16"/>
  <c r="R30" i="16"/>
  <c r="S30" i="16"/>
  <c r="Q17" i="16"/>
  <c r="R17" i="16"/>
  <c r="S17" i="16"/>
  <c r="P56" i="16"/>
  <c r="P53" i="16"/>
  <c r="P54" i="16"/>
  <c r="P55" i="16"/>
  <c r="P57" i="16"/>
  <c r="P58" i="16"/>
  <c r="P59" i="16"/>
  <c r="P60" i="16"/>
  <c r="P61" i="16"/>
  <c r="Q76" i="16"/>
  <c r="R76" i="16"/>
  <c r="S76" i="16"/>
  <c r="L76" i="16"/>
  <c r="L17" i="22"/>
  <c r="P10" i="17"/>
  <c r="Q32" i="17"/>
  <c r="R32" i="17"/>
  <c r="S32" i="17"/>
  <c r="L32" i="17"/>
  <c r="B30" i="31"/>
  <c r="B29" i="31"/>
  <c r="B28" i="31"/>
  <c r="B26" i="31"/>
  <c r="B25" i="31"/>
  <c r="B24" i="31"/>
  <c r="B23" i="31"/>
  <c r="N8" i="31"/>
  <c r="N9" i="18"/>
  <c r="L32" i="31"/>
  <c r="Q32" i="31"/>
  <c r="R32" i="31"/>
  <c r="S32" i="31"/>
  <c r="Q31" i="18"/>
  <c r="R31" i="18"/>
  <c r="S31" i="18"/>
  <c r="L31" i="18"/>
  <c r="H64" i="18"/>
  <c r="H70" i="18" s="1"/>
  <c r="H69" i="18"/>
  <c r="H71" i="18"/>
  <c r="H73" i="18"/>
  <c r="H76" i="18"/>
  <c r="H77" i="18"/>
  <c r="I64" i="18"/>
  <c r="Q77" i="18"/>
  <c r="R77" i="18"/>
  <c r="S77" i="18"/>
  <c r="L77" i="18"/>
  <c r="J17" i="29"/>
  <c r="F27" i="24" s="1"/>
  <c r="O9" i="29"/>
  <c r="J17" i="25"/>
  <c r="I17" i="25"/>
  <c r="H17" i="25"/>
  <c r="P14" i="16"/>
  <c r="P15" i="16"/>
  <c r="P16" i="16"/>
  <c r="P17" i="16"/>
  <c r="J62" i="16"/>
  <c r="J73" i="16" s="1"/>
  <c r="J11" i="30"/>
  <c r="G11" i="30"/>
  <c r="H11" i="30"/>
  <c r="I11" i="30"/>
  <c r="J14" i="30"/>
  <c r="G14" i="30"/>
  <c r="H14" i="30"/>
  <c r="I14" i="30"/>
  <c r="J18" i="30"/>
  <c r="I18" i="30"/>
  <c r="G15" i="30"/>
  <c r="H15" i="30"/>
  <c r="I15" i="30"/>
  <c r="J12" i="30"/>
  <c r="G12" i="30"/>
  <c r="H12" i="30"/>
  <c r="I12" i="30"/>
  <c r="G13" i="30"/>
  <c r="H13" i="30"/>
  <c r="I13" i="30"/>
  <c r="J13" i="30"/>
  <c r="G16" i="30"/>
  <c r="H16" i="30"/>
  <c r="I16" i="30"/>
  <c r="J16" i="30"/>
  <c r="G17" i="30"/>
  <c r="H17" i="30"/>
  <c r="I17" i="30"/>
  <c r="J17" i="30"/>
  <c r="P11" i="31"/>
  <c r="P14" i="31"/>
  <c r="P9" i="31"/>
  <c r="P10" i="31"/>
  <c r="P12" i="31"/>
  <c r="P15" i="31"/>
  <c r="P16" i="31"/>
  <c r="P17" i="31"/>
  <c r="P14" i="17"/>
  <c r="P13" i="17"/>
  <c r="P17" i="17"/>
  <c r="P11" i="17"/>
  <c r="P9" i="17"/>
  <c r="P12" i="17"/>
  <c r="P15" i="17"/>
  <c r="P16" i="17"/>
  <c r="P10" i="29"/>
  <c r="P17" i="29" s="1"/>
  <c r="P11" i="29"/>
  <c r="P12" i="29"/>
  <c r="P13" i="29"/>
  <c r="P14" i="29"/>
  <c r="P15" i="29"/>
  <c r="P16" i="29"/>
  <c r="M26" i="20"/>
  <c r="P56" i="18"/>
  <c r="P57" i="18"/>
  <c r="P58" i="18"/>
  <c r="P59" i="18"/>
  <c r="P60" i="18"/>
  <c r="P61" i="18"/>
  <c r="P62" i="18"/>
  <c r="P63" i="18"/>
  <c r="P11" i="18"/>
  <c r="P10" i="18"/>
  <c r="P18" i="18" s="1"/>
  <c r="P12" i="18"/>
  <c r="P13" i="18"/>
  <c r="P14" i="18"/>
  <c r="P15" i="18"/>
  <c r="P16" i="18"/>
  <c r="P17" i="18"/>
  <c r="U134" i="24"/>
  <c r="U135" i="24"/>
  <c r="U136" i="24"/>
  <c r="AA135" i="24"/>
  <c r="AA134" i="24"/>
  <c r="AA136" i="24"/>
  <c r="Z134" i="24"/>
  <c r="Z135" i="24"/>
  <c r="Z136" i="24"/>
  <c r="M134" i="24"/>
  <c r="M135" i="24"/>
  <c r="M136" i="24"/>
  <c r="G134" i="24"/>
  <c r="G135" i="24"/>
  <c r="G136" i="24"/>
  <c r="L134" i="24"/>
  <c r="L135" i="24"/>
  <c r="L136" i="24"/>
  <c r="AA104" i="24"/>
  <c r="AA105" i="24"/>
  <c r="AA106" i="24"/>
  <c r="U104" i="24"/>
  <c r="U105" i="24"/>
  <c r="U106" i="24"/>
  <c r="Z104" i="24"/>
  <c r="Z105" i="24"/>
  <c r="Z106" i="24"/>
  <c r="M104" i="24"/>
  <c r="M105" i="24"/>
  <c r="M106" i="24"/>
  <c r="G104" i="24"/>
  <c r="G105" i="24"/>
  <c r="G106" i="24"/>
  <c r="L104" i="24"/>
  <c r="L105" i="24"/>
  <c r="L106" i="24"/>
  <c r="M38" i="23"/>
  <c r="M83" i="24" s="1"/>
  <c r="G38" i="23"/>
  <c r="G83" i="24" s="1"/>
  <c r="M30" i="22"/>
  <c r="M84" i="24" s="1"/>
  <c r="M85" i="24"/>
  <c r="L38" i="23"/>
  <c r="L83" i="24" s="1"/>
  <c r="L30" i="22"/>
  <c r="L84" i="24" s="1"/>
  <c r="L85" i="24"/>
  <c r="G30" i="22"/>
  <c r="M64" i="24"/>
  <c r="M17" i="21"/>
  <c r="M63" i="24" s="1"/>
  <c r="M17" i="25"/>
  <c r="N28" i="26"/>
  <c r="N26" i="26"/>
  <c r="N24" i="26"/>
  <c r="N22" i="26"/>
  <c r="N17" i="26"/>
  <c r="N13" i="26"/>
  <c r="N11" i="26"/>
  <c r="M41" i="26"/>
  <c r="N17" i="20"/>
  <c r="N13" i="20"/>
  <c r="N11" i="20"/>
  <c r="N9" i="20"/>
  <c r="M23" i="20"/>
  <c r="M24" i="20"/>
  <c r="M25" i="20"/>
  <c r="L17" i="21"/>
  <c r="M18" i="21"/>
  <c r="G17" i="21"/>
  <c r="N17" i="21" s="1"/>
  <c r="N15" i="21"/>
  <c r="N13" i="21"/>
  <c r="N11" i="21"/>
  <c r="N9" i="21"/>
  <c r="G17" i="25"/>
  <c r="N17" i="25" s="1"/>
  <c r="N15" i="25"/>
  <c r="N13" i="25"/>
  <c r="N11" i="25"/>
  <c r="N9" i="25"/>
  <c r="L17" i="25"/>
  <c r="M18" i="25" s="1"/>
  <c r="N14" i="19"/>
  <c r="M27" i="19"/>
  <c r="M26" i="19"/>
  <c r="M25" i="19"/>
  <c r="M24" i="19"/>
  <c r="M38" i="22"/>
  <c r="M37" i="22"/>
  <c r="M36" i="22"/>
  <c r="M35" i="22"/>
  <c r="G37" i="22"/>
  <c r="G36" i="22"/>
  <c r="N36" i="22" s="1"/>
  <c r="G35" i="22"/>
  <c r="N30" i="22"/>
  <c r="N28" i="22"/>
  <c r="N26" i="22"/>
  <c r="N24" i="22"/>
  <c r="N22" i="22"/>
  <c r="G17" i="22"/>
  <c r="M17" i="22"/>
  <c r="N17" i="22" s="1"/>
  <c r="N15" i="22"/>
  <c r="N13" i="22"/>
  <c r="N11" i="22"/>
  <c r="N9" i="22"/>
  <c r="M46" i="23"/>
  <c r="N46" i="23" s="1"/>
  <c r="G45" i="23"/>
  <c r="M45" i="23"/>
  <c r="G44" i="23"/>
  <c r="M44" i="23"/>
  <c r="G43" i="23"/>
  <c r="M43" i="23"/>
  <c r="N36" i="23"/>
  <c r="N34" i="23"/>
  <c r="N32" i="23"/>
  <c r="N30" i="23"/>
  <c r="G25" i="23"/>
  <c r="M25" i="23"/>
  <c r="N21" i="23"/>
  <c r="N17" i="23"/>
  <c r="N13" i="23"/>
  <c r="N9" i="23"/>
  <c r="L25" i="23"/>
  <c r="F30" i="22"/>
  <c r="F17" i="21"/>
  <c r="G63" i="24"/>
  <c r="L64" i="24"/>
  <c r="B61" i="16"/>
  <c r="Z28" i="24"/>
  <c r="B60" i="16"/>
  <c r="Z27" i="24"/>
  <c r="B59" i="16"/>
  <c r="Z26" i="24"/>
  <c r="B58" i="16"/>
  <c r="Z25" i="24"/>
  <c r="B57" i="16"/>
  <c r="Z24" i="24"/>
  <c r="Z23" i="24"/>
  <c r="B55" i="16"/>
  <c r="Z22" i="24"/>
  <c r="B54" i="16"/>
  <c r="Z21" i="24"/>
  <c r="B53" i="16"/>
  <c r="Z20" i="24"/>
  <c r="F17" i="29"/>
  <c r="I17" i="29"/>
  <c r="F64" i="18"/>
  <c r="F70" i="18" s="1"/>
  <c r="F18" i="18"/>
  <c r="I18" i="18"/>
  <c r="J18" i="18"/>
  <c r="F25" i="24" s="1"/>
  <c r="I18" i="17"/>
  <c r="J18" i="17"/>
  <c r="F24" i="24" s="1"/>
  <c r="J18" i="31"/>
  <c r="J27" i="31" s="1"/>
  <c r="F62" i="16"/>
  <c r="F75" i="16" s="1"/>
  <c r="F18" i="31"/>
  <c r="F27" i="31" s="1"/>
  <c r="I18" i="31"/>
  <c r="I27" i="31" s="1"/>
  <c r="I62" i="16"/>
  <c r="L30" i="29"/>
  <c r="J22" i="29"/>
  <c r="J23" i="29"/>
  <c r="J24" i="29"/>
  <c r="J25" i="29"/>
  <c r="J26" i="29"/>
  <c r="J27" i="29"/>
  <c r="J28" i="29"/>
  <c r="J29" i="29"/>
  <c r="J30" i="29"/>
  <c r="J23" i="18"/>
  <c r="J24" i="18"/>
  <c r="J25" i="18"/>
  <c r="J26" i="18"/>
  <c r="J27" i="18"/>
  <c r="J28" i="18"/>
  <c r="J29" i="18"/>
  <c r="J30" i="18"/>
  <c r="J31" i="18"/>
  <c r="J24" i="31"/>
  <c r="J28" i="31"/>
  <c r="J31" i="31"/>
  <c r="Q18" i="17"/>
  <c r="J23" i="17"/>
  <c r="J24" i="17"/>
  <c r="J25" i="17"/>
  <c r="J26" i="17"/>
  <c r="J27" i="17"/>
  <c r="J28" i="17"/>
  <c r="J29" i="17"/>
  <c r="J30" i="17"/>
  <c r="J31" i="17"/>
  <c r="J32" i="17"/>
  <c r="D85" i="24"/>
  <c r="E85" i="24"/>
  <c r="F85" i="24"/>
  <c r="H85" i="24"/>
  <c r="I85" i="24"/>
  <c r="J85" i="24"/>
  <c r="K85" i="24"/>
  <c r="C85" i="24"/>
  <c r="D30" i="22"/>
  <c r="D84" i="24" s="1"/>
  <c r="E30" i="22"/>
  <c r="E84" i="24" s="1"/>
  <c r="F84" i="24"/>
  <c r="H30" i="22"/>
  <c r="H84" i="24" s="1"/>
  <c r="I30" i="22"/>
  <c r="I84" i="24" s="1"/>
  <c r="J30" i="22"/>
  <c r="J63" i="24" s="1"/>
  <c r="K30" i="22"/>
  <c r="K84" i="24" s="1"/>
  <c r="C30" i="22"/>
  <c r="C84" i="24" s="1"/>
  <c r="D38" i="23"/>
  <c r="D83" i="24"/>
  <c r="E38" i="23"/>
  <c r="E83" i="24"/>
  <c r="H38" i="23"/>
  <c r="H83" i="24" s="1"/>
  <c r="I38" i="23"/>
  <c r="J38" i="23"/>
  <c r="J83" i="24" s="1"/>
  <c r="K38" i="23"/>
  <c r="K83" i="24" s="1"/>
  <c r="C38" i="23"/>
  <c r="C83" i="24"/>
  <c r="D15" i="30"/>
  <c r="E15" i="30"/>
  <c r="F15" i="30"/>
  <c r="C15" i="30"/>
  <c r="C16" i="30"/>
  <c r="C10" i="30"/>
  <c r="C11" i="30"/>
  <c r="D11" i="30"/>
  <c r="E11" i="30"/>
  <c r="F11" i="30"/>
  <c r="C12" i="30"/>
  <c r="D12" i="30"/>
  <c r="E12" i="30"/>
  <c r="F12" i="30"/>
  <c r="C13" i="30"/>
  <c r="D13" i="30"/>
  <c r="E13" i="30"/>
  <c r="F13" i="30"/>
  <c r="C14" i="30"/>
  <c r="D14" i="30"/>
  <c r="E14" i="30"/>
  <c r="F14" i="30"/>
  <c r="D16" i="30"/>
  <c r="E16" i="30"/>
  <c r="F16" i="30"/>
  <c r="C17" i="30"/>
  <c r="D17" i="30"/>
  <c r="E17" i="30"/>
  <c r="F17" i="30"/>
  <c r="C18" i="30"/>
  <c r="D18" i="30"/>
  <c r="S67" i="30"/>
  <c r="R67" i="30"/>
  <c r="Q67" i="30"/>
  <c r="L67" i="30"/>
  <c r="K67" i="30"/>
  <c r="N66" i="30"/>
  <c r="N80" i="30" s="1"/>
  <c r="N65" i="30"/>
  <c r="N79" i="30" s="1"/>
  <c r="N64" i="30"/>
  <c r="N78" i="30" s="1"/>
  <c r="N63" i="30"/>
  <c r="N62" i="30"/>
  <c r="N76" i="30" s="1"/>
  <c r="N61" i="30"/>
  <c r="N75" i="30" s="1"/>
  <c r="N60" i="30"/>
  <c r="N74" i="30" s="1"/>
  <c r="N59" i="30"/>
  <c r="N73" i="30" s="1"/>
  <c r="N58" i="30"/>
  <c r="N72" i="30" s="1"/>
  <c r="K62" i="16"/>
  <c r="C21" i="24" s="1"/>
  <c r="L62" i="16"/>
  <c r="K18" i="17"/>
  <c r="L18" i="17"/>
  <c r="H18" i="18"/>
  <c r="E64" i="18"/>
  <c r="E69" i="18" s="1"/>
  <c r="E18" i="18"/>
  <c r="K17" i="29"/>
  <c r="C27" i="24" s="1"/>
  <c r="G27" i="24" s="1"/>
  <c r="L17" i="29"/>
  <c r="I22" i="29"/>
  <c r="I23" i="29"/>
  <c r="I24" i="29"/>
  <c r="I25" i="29"/>
  <c r="I26" i="29"/>
  <c r="I27" i="29"/>
  <c r="I28" i="29"/>
  <c r="I29" i="29"/>
  <c r="I30" i="29"/>
  <c r="H17" i="29"/>
  <c r="H22" i="29" s="1"/>
  <c r="H30" i="29" s="1"/>
  <c r="I23" i="17"/>
  <c r="I32" i="17" s="1"/>
  <c r="I24" i="17"/>
  <c r="I25" i="17"/>
  <c r="I26" i="17"/>
  <c r="I27" i="17"/>
  <c r="I28" i="17"/>
  <c r="I29" i="17"/>
  <c r="I30" i="17"/>
  <c r="I31" i="17"/>
  <c r="I23" i="31"/>
  <c r="I24" i="31"/>
  <c r="I25" i="31"/>
  <c r="I26" i="31"/>
  <c r="I28" i="31"/>
  <c r="I29" i="31"/>
  <c r="I30" i="31"/>
  <c r="I31" i="31"/>
  <c r="I23" i="18"/>
  <c r="I24" i="18"/>
  <c r="I25" i="18"/>
  <c r="I26" i="18"/>
  <c r="I27" i="18"/>
  <c r="I28" i="18"/>
  <c r="I29" i="18"/>
  <c r="I30" i="18"/>
  <c r="I67" i="16"/>
  <c r="I68" i="16"/>
  <c r="I69" i="16"/>
  <c r="I70" i="16"/>
  <c r="I76" i="16" s="1"/>
  <c r="I71" i="16"/>
  <c r="I72" i="16"/>
  <c r="I73" i="16"/>
  <c r="I74" i="16"/>
  <c r="I75" i="16"/>
  <c r="H18" i="17"/>
  <c r="X134" i="24"/>
  <c r="X135" i="24"/>
  <c r="X136" i="24"/>
  <c r="W134" i="24"/>
  <c r="W135" i="24"/>
  <c r="W136" i="24"/>
  <c r="V104" i="24"/>
  <c r="V105" i="24"/>
  <c r="V106" i="24"/>
  <c r="H134" i="24"/>
  <c r="H135" i="24"/>
  <c r="H136" i="24"/>
  <c r="J104" i="24"/>
  <c r="J105" i="24"/>
  <c r="J106" i="24"/>
  <c r="H18" i="31"/>
  <c r="H23" i="31" s="1"/>
  <c r="G18" i="31"/>
  <c r="O9" i="31"/>
  <c r="O10" i="31"/>
  <c r="O11" i="31"/>
  <c r="O12" i="31"/>
  <c r="O14" i="31"/>
  <c r="O15" i="31"/>
  <c r="O16" i="31"/>
  <c r="O17" i="31"/>
  <c r="G24" i="31"/>
  <c r="G28" i="31"/>
  <c r="G30" i="31"/>
  <c r="F29" i="31"/>
  <c r="E18" i="31"/>
  <c r="D18" i="31"/>
  <c r="C18" i="31"/>
  <c r="N17" i="31"/>
  <c r="N31" i="31" s="1"/>
  <c r="B31" i="31"/>
  <c r="N16" i="31"/>
  <c r="N30" i="31" s="1"/>
  <c r="N15" i="31"/>
  <c r="N29" i="31"/>
  <c r="N14" i="31"/>
  <c r="N28" i="31" s="1"/>
  <c r="N12" i="31"/>
  <c r="N26" i="31" s="1"/>
  <c r="N11" i="31"/>
  <c r="N25" i="31"/>
  <c r="N10" i="31"/>
  <c r="N24" i="31" s="1"/>
  <c r="N9" i="31"/>
  <c r="N23" i="31" s="1"/>
  <c r="K18" i="31"/>
  <c r="S18" i="31"/>
  <c r="R18" i="31"/>
  <c r="Q18" i="31"/>
  <c r="L18" i="31"/>
  <c r="B3" i="31"/>
  <c r="B2" i="31"/>
  <c r="L19" i="30"/>
  <c r="H62" i="16"/>
  <c r="H67" i="16" s="1"/>
  <c r="O12" i="17"/>
  <c r="O9" i="17"/>
  <c r="O10" i="17"/>
  <c r="O18" i="17" s="1"/>
  <c r="O11" i="17"/>
  <c r="O13" i="17"/>
  <c r="O14" i="17"/>
  <c r="O15" i="17"/>
  <c r="O16" i="17"/>
  <c r="O17" i="17"/>
  <c r="H31" i="17"/>
  <c r="H23" i="17"/>
  <c r="H24" i="17"/>
  <c r="H25" i="17"/>
  <c r="H26" i="17"/>
  <c r="H27" i="17"/>
  <c r="H28" i="17"/>
  <c r="H29" i="17"/>
  <c r="H30" i="17"/>
  <c r="H32" i="17"/>
  <c r="H23" i="29"/>
  <c r="H24" i="29"/>
  <c r="H25" i="29"/>
  <c r="H26" i="29"/>
  <c r="H27" i="29"/>
  <c r="H28" i="29"/>
  <c r="H29" i="29"/>
  <c r="H23" i="18"/>
  <c r="H24" i="18"/>
  <c r="H25" i="18"/>
  <c r="H26" i="18"/>
  <c r="H27" i="18"/>
  <c r="H28" i="18"/>
  <c r="H29" i="18"/>
  <c r="H30" i="18"/>
  <c r="H31" i="18"/>
  <c r="D64" i="18"/>
  <c r="D18" i="18"/>
  <c r="G17" i="29"/>
  <c r="D27" i="24" s="1"/>
  <c r="G18" i="18"/>
  <c r="D25" i="24" s="1"/>
  <c r="G18" i="17"/>
  <c r="D24" i="24" s="1"/>
  <c r="D23" i="24" s="1"/>
  <c r="G62" i="16"/>
  <c r="D18" i="17"/>
  <c r="D26" i="17" s="1"/>
  <c r="E26" i="17"/>
  <c r="F26" i="17"/>
  <c r="G26" i="17"/>
  <c r="C18" i="17"/>
  <c r="C26" i="17"/>
  <c r="N12" i="17"/>
  <c r="N9" i="30"/>
  <c r="N24" i="30" s="1"/>
  <c r="N13" i="30"/>
  <c r="N28" i="30" s="1"/>
  <c r="S19" i="30"/>
  <c r="R19" i="30"/>
  <c r="Q19" i="30"/>
  <c r="N18" i="30"/>
  <c r="N33" i="30" s="1"/>
  <c r="N17" i="30"/>
  <c r="N32" i="30" s="1"/>
  <c r="N16" i="30"/>
  <c r="N31" i="30" s="1"/>
  <c r="N15" i="30"/>
  <c r="N14" i="30"/>
  <c r="N29" i="30" s="1"/>
  <c r="N12" i="30"/>
  <c r="N27" i="30" s="1"/>
  <c r="N11" i="30"/>
  <c r="N26" i="30" s="1"/>
  <c r="N10" i="30"/>
  <c r="B3" i="30"/>
  <c r="B2" i="30"/>
  <c r="F25" i="23"/>
  <c r="F17" i="22"/>
  <c r="E25" i="23"/>
  <c r="E17" i="22"/>
  <c r="O56" i="16"/>
  <c r="O53" i="16"/>
  <c r="O54" i="16"/>
  <c r="O55" i="16"/>
  <c r="O57" i="16"/>
  <c r="O58" i="16"/>
  <c r="O59" i="16"/>
  <c r="O60" i="16"/>
  <c r="O61" i="16"/>
  <c r="D62" i="16"/>
  <c r="D70" i="16" s="1"/>
  <c r="E62" i="16"/>
  <c r="E75" i="16" s="1"/>
  <c r="F70" i="16"/>
  <c r="G70" i="16"/>
  <c r="C62" i="16"/>
  <c r="C74" i="16" s="1"/>
  <c r="O10" i="29"/>
  <c r="O17" i="29" s="1"/>
  <c r="O11" i="29"/>
  <c r="O12" i="29"/>
  <c r="O25" i="29" s="1"/>
  <c r="O13" i="29"/>
  <c r="O14" i="29"/>
  <c r="O15" i="29"/>
  <c r="O16" i="29"/>
  <c r="D17" i="29"/>
  <c r="D23" i="29" s="1"/>
  <c r="D22" i="29"/>
  <c r="D30" i="29" s="1"/>
  <c r="E17" i="29"/>
  <c r="E22" i="29" s="1"/>
  <c r="E30" i="29" s="1"/>
  <c r="F22" i="29"/>
  <c r="G22" i="29"/>
  <c r="E23" i="29"/>
  <c r="F23" i="29"/>
  <c r="G23" i="29"/>
  <c r="D24" i="29"/>
  <c r="E24" i="29"/>
  <c r="F24" i="29"/>
  <c r="G24" i="29"/>
  <c r="D25" i="29"/>
  <c r="E25" i="29"/>
  <c r="F25" i="29"/>
  <c r="G25" i="29"/>
  <c r="D26" i="29"/>
  <c r="E26" i="29"/>
  <c r="F26" i="29"/>
  <c r="G26" i="29"/>
  <c r="D27" i="29"/>
  <c r="E27" i="29"/>
  <c r="F27" i="29"/>
  <c r="G27" i="29"/>
  <c r="D28" i="29"/>
  <c r="E28" i="29"/>
  <c r="F28" i="29"/>
  <c r="G28" i="29"/>
  <c r="D29" i="29"/>
  <c r="E29" i="29"/>
  <c r="F29" i="29"/>
  <c r="G29" i="29"/>
  <c r="F30" i="29"/>
  <c r="G30" i="29"/>
  <c r="C17" i="29"/>
  <c r="C23" i="29"/>
  <c r="C24" i="29"/>
  <c r="C25" i="29"/>
  <c r="C26" i="29"/>
  <c r="C27" i="29"/>
  <c r="C28" i="29"/>
  <c r="C29" i="29"/>
  <c r="C22" i="29"/>
  <c r="S30" i="29"/>
  <c r="R30" i="29"/>
  <c r="Q30" i="29"/>
  <c r="C30" i="29"/>
  <c r="N29" i="29"/>
  <c r="N28" i="29"/>
  <c r="N27" i="29"/>
  <c r="N26" i="29"/>
  <c r="N25" i="29"/>
  <c r="N24" i="29"/>
  <c r="N23" i="29"/>
  <c r="N22" i="29"/>
  <c r="B65" i="18"/>
  <c r="H41" i="26"/>
  <c r="I41" i="26"/>
  <c r="J41" i="26"/>
  <c r="K41" i="26"/>
  <c r="L41" i="26"/>
  <c r="E41" i="26"/>
  <c r="G26" i="19"/>
  <c r="H26" i="19"/>
  <c r="I26" i="19"/>
  <c r="J26" i="19"/>
  <c r="K26" i="19"/>
  <c r="L26" i="19"/>
  <c r="K28" i="19"/>
  <c r="F18" i="19"/>
  <c r="L27" i="19"/>
  <c r="G27" i="19"/>
  <c r="H27" i="19"/>
  <c r="I27" i="19"/>
  <c r="J27" i="19"/>
  <c r="K27" i="19"/>
  <c r="F27" i="19"/>
  <c r="G25" i="19"/>
  <c r="H25" i="19"/>
  <c r="I25" i="19"/>
  <c r="J25" i="19"/>
  <c r="K25" i="19"/>
  <c r="L25" i="19"/>
  <c r="F25" i="19"/>
  <c r="G24" i="19"/>
  <c r="H24" i="19"/>
  <c r="I24" i="19"/>
  <c r="J24" i="19"/>
  <c r="K24" i="19"/>
  <c r="L24" i="19"/>
  <c r="F24" i="19"/>
  <c r="E18" i="19"/>
  <c r="E28" i="19" s="1"/>
  <c r="E17" i="21"/>
  <c r="D18" i="19"/>
  <c r="D17" i="21"/>
  <c r="C18" i="19"/>
  <c r="C17" i="21"/>
  <c r="O59" i="18"/>
  <c r="O57" i="18"/>
  <c r="O58" i="18"/>
  <c r="O64" i="18" s="1"/>
  <c r="O70" i="18" s="1"/>
  <c r="O60" i="18"/>
  <c r="O61" i="18"/>
  <c r="O62" i="18"/>
  <c r="O63" i="18"/>
  <c r="O56" i="18"/>
  <c r="D69" i="18"/>
  <c r="F69" i="18"/>
  <c r="F77" i="18" s="1"/>
  <c r="D70" i="18"/>
  <c r="D71" i="18"/>
  <c r="D72" i="18"/>
  <c r="D73" i="18"/>
  <c r="F73" i="18"/>
  <c r="D74" i="18"/>
  <c r="D75" i="18"/>
  <c r="D76" i="18"/>
  <c r="C64" i="18"/>
  <c r="C70" i="18" s="1"/>
  <c r="C76" i="18"/>
  <c r="O13" i="18"/>
  <c r="O10" i="18"/>
  <c r="O11" i="18"/>
  <c r="O12" i="18"/>
  <c r="O18" i="18" s="1"/>
  <c r="O14" i="18"/>
  <c r="O15" i="18"/>
  <c r="O16" i="18"/>
  <c r="O29" i="18" s="1"/>
  <c r="O17" i="18"/>
  <c r="D77" i="18"/>
  <c r="N63" i="18"/>
  <c r="N76" i="18"/>
  <c r="B76" i="18"/>
  <c r="N62" i="18"/>
  <c r="N75" i="18"/>
  <c r="B75" i="18"/>
  <c r="N61" i="18"/>
  <c r="N74" i="18"/>
  <c r="B74" i="18"/>
  <c r="N60" i="18"/>
  <c r="N73" i="18"/>
  <c r="B73" i="18"/>
  <c r="N59" i="18"/>
  <c r="N72" i="18"/>
  <c r="B72" i="18"/>
  <c r="N58" i="18"/>
  <c r="N71" i="18"/>
  <c r="B71" i="18"/>
  <c r="N57" i="18"/>
  <c r="N70" i="18"/>
  <c r="B70" i="18"/>
  <c r="N56" i="18"/>
  <c r="N69" i="18"/>
  <c r="B69" i="18"/>
  <c r="D23" i="18"/>
  <c r="D24" i="18"/>
  <c r="D25" i="18"/>
  <c r="D26" i="18"/>
  <c r="D27" i="18"/>
  <c r="D28" i="18"/>
  <c r="D29" i="18"/>
  <c r="D30" i="18"/>
  <c r="D31" i="18"/>
  <c r="E23" i="18"/>
  <c r="E24" i="18"/>
  <c r="E25" i="18"/>
  <c r="E26" i="18"/>
  <c r="E27" i="18"/>
  <c r="E28" i="18"/>
  <c r="E29" i="18"/>
  <c r="E30" i="18"/>
  <c r="E31" i="18"/>
  <c r="F23" i="18"/>
  <c r="F24" i="18"/>
  <c r="F25" i="18"/>
  <c r="F26" i="18"/>
  <c r="F27" i="18"/>
  <c r="F28" i="18"/>
  <c r="F29" i="18"/>
  <c r="F30" i="18"/>
  <c r="F31" i="18"/>
  <c r="G23" i="18"/>
  <c r="G24" i="18"/>
  <c r="G25" i="18"/>
  <c r="G26" i="18"/>
  <c r="G27" i="18"/>
  <c r="G28" i="18"/>
  <c r="G29" i="18"/>
  <c r="G30" i="18"/>
  <c r="G31" i="18"/>
  <c r="C18" i="18"/>
  <c r="C23" i="18"/>
  <c r="C24" i="18"/>
  <c r="C25" i="18"/>
  <c r="C26" i="18"/>
  <c r="C27" i="18"/>
  <c r="C28" i="18"/>
  <c r="C29" i="18"/>
  <c r="C30" i="18"/>
  <c r="C31" i="18"/>
  <c r="N11" i="18"/>
  <c r="N24" i="18"/>
  <c r="N12" i="18"/>
  <c r="N25" i="18"/>
  <c r="N13" i="18"/>
  <c r="N26" i="18"/>
  <c r="N14" i="18"/>
  <c r="N27" i="18"/>
  <c r="N15" i="18"/>
  <c r="N28" i="18"/>
  <c r="N16" i="18"/>
  <c r="N29" i="18"/>
  <c r="N17" i="18"/>
  <c r="N30" i="18"/>
  <c r="N10" i="18"/>
  <c r="N23" i="18"/>
  <c r="B29" i="18"/>
  <c r="B30" i="18"/>
  <c r="B24" i="18"/>
  <c r="B25" i="18"/>
  <c r="B26" i="18"/>
  <c r="B27" i="18"/>
  <c r="B28" i="18"/>
  <c r="B23" i="18"/>
  <c r="E23" i="17"/>
  <c r="F23" i="17"/>
  <c r="G23" i="17"/>
  <c r="E24" i="17"/>
  <c r="F24" i="17"/>
  <c r="G24" i="17"/>
  <c r="E25" i="17"/>
  <c r="F25" i="17"/>
  <c r="G25" i="17"/>
  <c r="E27" i="17"/>
  <c r="F27" i="17"/>
  <c r="G27" i="17"/>
  <c r="E28" i="17"/>
  <c r="F28" i="17"/>
  <c r="G28" i="17"/>
  <c r="E29" i="17"/>
  <c r="F29" i="17"/>
  <c r="G29" i="17"/>
  <c r="E30" i="17"/>
  <c r="F30" i="17"/>
  <c r="G30" i="17"/>
  <c r="E31" i="17"/>
  <c r="F31" i="17"/>
  <c r="G31" i="17"/>
  <c r="D25" i="17"/>
  <c r="D27" i="17"/>
  <c r="D28" i="17"/>
  <c r="D29" i="17"/>
  <c r="D30" i="17"/>
  <c r="D31" i="17"/>
  <c r="D24" i="17"/>
  <c r="D23" i="17"/>
  <c r="C24" i="17"/>
  <c r="C25" i="17"/>
  <c r="C27" i="17"/>
  <c r="C28" i="17"/>
  <c r="C29" i="17"/>
  <c r="C30" i="17"/>
  <c r="C31" i="17"/>
  <c r="C23" i="17"/>
  <c r="G32" i="17"/>
  <c r="F32" i="17"/>
  <c r="E32" i="17"/>
  <c r="D32" i="17"/>
  <c r="C32" i="17"/>
  <c r="G69" i="16"/>
  <c r="G71" i="16"/>
  <c r="G72" i="16"/>
  <c r="G73" i="16"/>
  <c r="G74" i="16"/>
  <c r="G67" i="16"/>
  <c r="F74" i="16"/>
  <c r="E72" i="16"/>
  <c r="E74" i="16"/>
  <c r="E67" i="16"/>
  <c r="E76" i="16" s="1"/>
  <c r="D68" i="16"/>
  <c r="D69" i="16"/>
  <c r="D71" i="16"/>
  <c r="D72" i="16"/>
  <c r="D73" i="16"/>
  <c r="D74" i="16"/>
  <c r="D75" i="16"/>
  <c r="D67" i="16"/>
  <c r="C71" i="16"/>
  <c r="C73" i="16"/>
  <c r="C75" i="16"/>
  <c r="D76" i="16"/>
  <c r="O9" i="16"/>
  <c r="O17" i="16" s="1"/>
  <c r="O10" i="16"/>
  <c r="O11" i="16"/>
  <c r="O12" i="16"/>
  <c r="O13" i="16"/>
  <c r="O14" i="16"/>
  <c r="O15" i="16"/>
  <c r="O16" i="16"/>
  <c r="D27" i="20"/>
  <c r="E27" i="20"/>
  <c r="F27" i="20"/>
  <c r="G27" i="20"/>
  <c r="H17" i="21"/>
  <c r="H27" i="20" s="1"/>
  <c r="I17" i="21"/>
  <c r="I27" i="20" s="1"/>
  <c r="J17" i="21"/>
  <c r="K17" i="21"/>
  <c r="K27" i="20" s="1"/>
  <c r="D26" i="20"/>
  <c r="E26" i="20"/>
  <c r="F26" i="20"/>
  <c r="G26" i="20"/>
  <c r="H26" i="20"/>
  <c r="I26" i="20"/>
  <c r="J26" i="20"/>
  <c r="K26" i="20"/>
  <c r="L26" i="20"/>
  <c r="C27" i="20"/>
  <c r="C26" i="20"/>
  <c r="D25" i="20"/>
  <c r="E25" i="20"/>
  <c r="F25" i="20"/>
  <c r="G25" i="20"/>
  <c r="H25" i="20"/>
  <c r="I25" i="20"/>
  <c r="J25" i="20"/>
  <c r="K25" i="20"/>
  <c r="L25" i="20"/>
  <c r="C25" i="20"/>
  <c r="D24" i="20"/>
  <c r="E24" i="20"/>
  <c r="F24" i="20"/>
  <c r="G24" i="20"/>
  <c r="H24" i="20"/>
  <c r="I24" i="20"/>
  <c r="J24" i="20"/>
  <c r="K24" i="20"/>
  <c r="L24" i="20"/>
  <c r="C24" i="20"/>
  <c r="D23" i="20"/>
  <c r="E23" i="20"/>
  <c r="F23" i="20"/>
  <c r="G23" i="20"/>
  <c r="I23" i="20"/>
  <c r="J23" i="20"/>
  <c r="K23" i="20"/>
  <c r="L23" i="20"/>
  <c r="C23" i="20"/>
  <c r="L18" i="18"/>
  <c r="K64" i="18"/>
  <c r="L64" i="18"/>
  <c r="R136" i="24"/>
  <c r="S136" i="24"/>
  <c r="T136" i="24"/>
  <c r="V136" i="24"/>
  <c r="Y136" i="24"/>
  <c r="Q136" i="24"/>
  <c r="R135" i="24"/>
  <c r="S135" i="24"/>
  <c r="T135" i="24"/>
  <c r="V135" i="24"/>
  <c r="Y135" i="24"/>
  <c r="Q135" i="24"/>
  <c r="R134" i="24"/>
  <c r="S134" i="24"/>
  <c r="T134" i="24"/>
  <c r="V134" i="24"/>
  <c r="Y134" i="24"/>
  <c r="Q134" i="24"/>
  <c r="D136" i="24"/>
  <c r="E136" i="24"/>
  <c r="F136" i="24"/>
  <c r="I136" i="24"/>
  <c r="J136" i="24"/>
  <c r="K136" i="24"/>
  <c r="C136" i="24"/>
  <c r="D135" i="24"/>
  <c r="E135" i="24"/>
  <c r="F135" i="24"/>
  <c r="I135" i="24"/>
  <c r="J135" i="24"/>
  <c r="K135" i="24"/>
  <c r="C135" i="24"/>
  <c r="C134" i="24"/>
  <c r="D134" i="24"/>
  <c r="E134" i="24"/>
  <c r="F134" i="24"/>
  <c r="J134" i="24"/>
  <c r="K134" i="24"/>
  <c r="R106" i="24"/>
  <c r="S106" i="24"/>
  <c r="T106" i="24"/>
  <c r="W106" i="24"/>
  <c r="X106" i="24"/>
  <c r="Y106" i="24"/>
  <c r="Q106" i="24"/>
  <c r="R105" i="24"/>
  <c r="S105" i="24"/>
  <c r="T105" i="24"/>
  <c r="W105" i="24"/>
  <c r="X105" i="24"/>
  <c r="Y105" i="24"/>
  <c r="Q105" i="24"/>
  <c r="R104" i="24"/>
  <c r="S104" i="24"/>
  <c r="W104" i="24"/>
  <c r="X104" i="24"/>
  <c r="Y104" i="24"/>
  <c r="Q104" i="24"/>
  <c r="F104" i="24"/>
  <c r="F105" i="24"/>
  <c r="F106" i="24"/>
  <c r="K17" i="25"/>
  <c r="K63" i="24"/>
  <c r="K64" i="24"/>
  <c r="F17" i="25"/>
  <c r="F63" i="24"/>
  <c r="F64" i="24"/>
  <c r="C105" i="24"/>
  <c r="D105" i="24"/>
  <c r="E105" i="24"/>
  <c r="H105" i="24"/>
  <c r="I105" i="24"/>
  <c r="K105" i="24"/>
  <c r="D106" i="24"/>
  <c r="E106" i="24"/>
  <c r="H106" i="24"/>
  <c r="I106" i="24"/>
  <c r="K106" i="24"/>
  <c r="C106" i="24"/>
  <c r="D104" i="24"/>
  <c r="I104" i="24"/>
  <c r="K104" i="24"/>
  <c r="C104" i="24"/>
  <c r="I32" i="24"/>
  <c r="I31" i="24"/>
  <c r="L30" i="24"/>
  <c r="K30" i="24"/>
  <c r="J30" i="24"/>
  <c r="I30" i="24"/>
  <c r="I35" i="24"/>
  <c r="I34" i="24"/>
  <c r="N11" i="29"/>
  <c r="S17" i="29"/>
  <c r="R17" i="29"/>
  <c r="Q17" i="29"/>
  <c r="N16" i="29"/>
  <c r="N15" i="29"/>
  <c r="N14" i="29"/>
  <c r="N13" i="29"/>
  <c r="N12" i="29"/>
  <c r="N10" i="29"/>
  <c r="N9" i="29"/>
  <c r="N8" i="29"/>
  <c r="B3" i="29"/>
  <c r="B2" i="29"/>
  <c r="I33" i="24"/>
  <c r="J33" i="24"/>
  <c r="K33" i="24"/>
  <c r="L33" i="24"/>
  <c r="H63" i="24"/>
  <c r="I63" i="24"/>
  <c r="H64" i="24"/>
  <c r="I64" i="24"/>
  <c r="J64" i="24"/>
  <c r="E63" i="24"/>
  <c r="C63" i="24"/>
  <c r="D64" i="24"/>
  <c r="E64" i="24"/>
  <c r="C64" i="24"/>
  <c r="L31" i="26"/>
  <c r="K31" i="26"/>
  <c r="J31" i="26"/>
  <c r="I31" i="26"/>
  <c r="H31" i="26"/>
  <c r="F31" i="26"/>
  <c r="E31" i="26"/>
  <c r="D31" i="26"/>
  <c r="K18" i="26"/>
  <c r="H18" i="26"/>
  <c r="G18" i="26"/>
  <c r="E18" i="26"/>
  <c r="D18" i="26"/>
  <c r="B3" i="26"/>
  <c r="B2" i="26"/>
  <c r="D17" i="25"/>
  <c r="D62" i="24"/>
  <c r="C17" i="25"/>
  <c r="C62" i="24" s="1"/>
  <c r="L18" i="25"/>
  <c r="E17" i="25"/>
  <c r="B3" i="25"/>
  <c r="B2" i="25"/>
  <c r="L18" i="21"/>
  <c r="B3" i="24"/>
  <c r="B2" i="24"/>
  <c r="L36" i="22"/>
  <c r="F36" i="22"/>
  <c r="L37" i="22"/>
  <c r="F37" i="22"/>
  <c r="L38" i="22"/>
  <c r="F38" i="22"/>
  <c r="L35" i="22"/>
  <c r="F35" i="22"/>
  <c r="C38" i="22"/>
  <c r="D38" i="22"/>
  <c r="C37" i="22"/>
  <c r="D37" i="22"/>
  <c r="C36" i="22"/>
  <c r="D36" i="22"/>
  <c r="C35" i="22"/>
  <c r="D35" i="22"/>
  <c r="F44" i="23"/>
  <c r="L44" i="23"/>
  <c r="L45" i="23"/>
  <c r="F46" i="23"/>
  <c r="L46" i="23"/>
  <c r="F43" i="23"/>
  <c r="L43" i="23"/>
  <c r="K46" i="23"/>
  <c r="J46" i="23"/>
  <c r="I46" i="23"/>
  <c r="H46" i="23"/>
  <c r="G46" i="23"/>
  <c r="K45" i="23"/>
  <c r="J45" i="23"/>
  <c r="I45" i="23"/>
  <c r="H45" i="23"/>
  <c r="E45" i="23"/>
  <c r="K44" i="23"/>
  <c r="J44" i="23"/>
  <c r="I44" i="23"/>
  <c r="H44" i="23"/>
  <c r="E44" i="23"/>
  <c r="K43" i="23"/>
  <c r="J43" i="23"/>
  <c r="I43" i="23"/>
  <c r="H43" i="23"/>
  <c r="J39" i="23"/>
  <c r="K25" i="23"/>
  <c r="J25" i="23"/>
  <c r="I25" i="23"/>
  <c r="H25" i="23"/>
  <c r="H26" i="23"/>
  <c r="D25" i="23"/>
  <c r="C25" i="23"/>
  <c r="B3" i="23"/>
  <c r="B2" i="23"/>
  <c r="K17" i="22"/>
  <c r="G38" i="22"/>
  <c r="H38" i="22"/>
  <c r="I38" i="22"/>
  <c r="J38" i="22"/>
  <c r="K38" i="22"/>
  <c r="E38" i="22"/>
  <c r="H37" i="22"/>
  <c r="I37" i="22"/>
  <c r="J37" i="22"/>
  <c r="K37" i="22"/>
  <c r="E37" i="22"/>
  <c r="H36" i="22"/>
  <c r="I36" i="22"/>
  <c r="J36" i="22"/>
  <c r="K36" i="22"/>
  <c r="E36" i="22"/>
  <c r="H35" i="22"/>
  <c r="I35" i="22"/>
  <c r="J35" i="22"/>
  <c r="K35" i="22"/>
  <c r="E35" i="22"/>
  <c r="I31" i="22"/>
  <c r="H31" i="22"/>
  <c r="G31" i="22"/>
  <c r="F31" i="22"/>
  <c r="E31" i="22"/>
  <c r="D31" i="22"/>
  <c r="J17" i="22"/>
  <c r="I17" i="22"/>
  <c r="I18" i="22" s="1"/>
  <c r="H17" i="22"/>
  <c r="H18" i="22"/>
  <c r="G18" i="22"/>
  <c r="F18" i="22"/>
  <c r="D17" i="22"/>
  <c r="E18" i="22"/>
  <c r="C17" i="22"/>
  <c r="D18" i="22"/>
  <c r="B3" i="22"/>
  <c r="B2" i="22"/>
  <c r="K18" i="21"/>
  <c r="J18" i="21"/>
  <c r="I18" i="21"/>
  <c r="H18" i="21"/>
  <c r="G18" i="21"/>
  <c r="F18" i="21"/>
  <c r="E18" i="21"/>
  <c r="D18" i="21"/>
  <c r="B3" i="21"/>
  <c r="B2" i="21"/>
  <c r="D18" i="20"/>
  <c r="E18" i="20"/>
  <c r="I18" i="20"/>
  <c r="H18" i="20"/>
  <c r="G18" i="20"/>
  <c r="F18" i="20"/>
  <c r="B3" i="20"/>
  <c r="B2" i="20"/>
  <c r="B3" i="19"/>
  <c r="B2" i="19"/>
  <c r="S64" i="18"/>
  <c r="R64" i="18"/>
  <c r="Q64" i="18"/>
  <c r="N55" i="18"/>
  <c r="S18" i="18"/>
  <c r="R18" i="18"/>
  <c r="Q18" i="18"/>
  <c r="B3" i="18"/>
  <c r="B2" i="18"/>
  <c r="S18" i="17"/>
  <c r="R18" i="17"/>
  <c r="S62" i="16"/>
  <c r="R62" i="16"/>
  <c r="Q62" i="16"/>
  <c r="N9" i="17"/>
  <c r="N10" i="17"/>
  <c r="N11" i="17"/>
  <c r="N13" i="17"/>
  <c r="N14" i="17"/>
  <c r="N15" i="17"/>
  <c r="N16" i="17"/>
  <c r="N17" i="17"/>
  <c r="N8" i="17"/>
  <c r="B3" i="17"/>
  <c r="B2" i="17"/>
  <c r="N8" i="16"/>
  <c r="N52" i="16" s="1"/>
  <c r="O52" i="16"/>
  <c r="R52" i="16"/>
  <c r="S52" i="16"/>
  <c r="N53" i="16"/>
  <c r="N54" i="16"/>
  <c r="N55" i="16"/>
  <c r="N57" i="16"/>
  <c r="N58" i="16"/>
  <c r="N59" i="16"/>
  <c r="N60" i="16"/>
  <c r="N61" i="16"/>
  <c r="B52" i="16"/>
  <c r="D52" i="16"/>
  <c r="E52" i="16"/>
  <c r="F52" i="16"/>
  <c r="G52" i="16"/>
  <c r="H52" i="16"/>
  <c r="I52" i="16"/>
  <c r="J52" i="16"/>
  <c r="K52" i="16"/>
  <c r="L52" i="16"/>
  <c r="C52" i="16"/>
  <c r="B3" i="16"/>
  <c r="B2" i="16"/>
  <c r="B3" i="4"/>
  <c r="B2" i="4"/>
  <c r="B3" i="3"/>
  <c r="B2" i="3"/>
  <c r="H104" i="24"/>
  <c r="I134" i="24"/>
  <c r="H18" i="25"/>
  <c r="H62" i="24"/>
  <c r="G18" i="25"/>
  <c r="K18" i="25"/>
  <c r="J62" i="24"/>
  <c r="J18" i="25"/>
  <c r="I18" i="25"/>
  <c r="E104" i="24"/>
  <c r="E62" i="24"/>
  <c r="E43" i="23"/>
  <c r="N44" i="23" l="1"/>
  <c r="J26" i="23"/>
  <c r="O74" i="16"/>
  <c r="C72" i="16"/>
  <c r="E73" i="16"/>
  <c r="F73" i="16"/>
  <c r="E70" i="16"/>
  <c r="G75" i="16"/>
  <c r="D21" i="24"/>
  <c r="F67" i="30"/>
  <c r="F74" i="30" s="1"/>
  <c r="F72" i="16"/>
  <c r="E67" i="30"/>
  <c r="E80" i="30" s="1"/>
  <c r="C69" i="16"/>
  <c r="E71" i="16"/>
  <c r="F71" i="16"/>
  <c r="C68" i="16"/>
  <c r="E69" i="16"/>
  <c r="F69" i="16"/>
  <c r="C67" i="16"/>
  <c r="C76" i="16" s="1"/>
  <c r="E68" i="16"/>
  <c r="F68" i="16"/>
  <c r="C70" i="16"/>
  <c r="J74" i="16"/>
  <c r="F67" i="16"/>
  <c r="F76" i="16" s="1"/>
  <c r="O62" i="16"/>
  <c r="O72" i="16" s="1"/>
  <c r="J70" i="16"/>
  <c r="F21" i="24"/>
  <c r="J71" i="16"/>
  <c r="O62" i="30"/>
  <c r="P61" i="30"/>
  <c r="O23" i="16"/>
  <c r="O24" i="16"/>
  <c r="O25" i="16"/>
  <c r="O26" i="16"/>
  <c r="O27" i="16"/>
  <c r="O28" i="16"/>
  <c r="O29" i="16"/>
  <c r="J24" i="16"/>
  <c r="I26" i="16"/>
  <c r="H28" i="16"/>
  <c r="F24" i="16"/>
  <c r="E26" i="16"/>
  <c r="D28" i="16"/>
  <c r="J23" i="16"/>
  <c r="I25" i="16"/>
  <c r="H27" i="16"/>
  <c r="F23" i="16"/>
  <c r="E25" i="16"/>
  <c r="D27" i="16"/>
  <c r="J22" i="16"/>
  <c r="J30" i="16" s="1"/>
  <c r="I24" i="16"/>
  <c r="H26" i="16"/>
  <c r="F22" i="16"/>
  <c r="F30" i="16" s="1"/>
  <c r="E24" i="16"/>
  <c r="D26" i="16"/>
  <c r="I23" i="16"/>
  <c r="H25" i="16"/>
  <c r="E23" i="16"/>
  <c r="D25" i="16"/>
  <c r="O22" i="16"/>
  <c r="O30" i="16" s="1"/>
  <c r="H24" i="16"/>
  <c r="D24" i="16"/>
  <c r="H29" i="16"/>
  <c r="H23" i="16"/>
  <c r="D23" i="16"/>
  <c r="N35" i="22"/>
  <c r="D63" i="24"/>
  <c r="N38" i="22"/>
  <c r="K31" i="22"/>
  <c r="O27" i="17"/>
  <c r="O23" i="17"/>
  <c r="O32" i="17" s="1"/>
  <c r="O30" i="17"/>
  <c r="O24" i="17"/>
  <c r="O25" i="17"/>
  <c r="O28" i="17"/>
  <c r="O29" i="17"/>
  <c r="O31" i="17"/>
  <c r="O26" i="17"/>
  <c r="P26" i="17"/>
  <c r="C24" i="24"/>
  <c r="K28" i="17"/>
  <c r="K23" i="17"/>
  <c r="E77" i="30"/>
  <c r="O63" i="30"/>
  <c r="F23" i="24"/>
  <c r="P18" i="17"/>
  <c r="F19" i="30"/>
  <c r="F24" i="30" s="1"/>
  <c r="P15" i="30"/>
  <c r="P11" i="30"/>
  <c r="P18" i="30"/>
  <c r="F19" i="19"/>
  <c r="G31" i="31"/>
  <c r="D22" i="24"/>
  <c r="D20" i="24" s="1"/>
  <c r="D29" i="24" s="1"/>
  <c r="P18" i="31"/>
  <c r="P27" i="31" s="1"/>
  <c r="H27" i="31"/>
  <c r="G27" i="31"/>
  <c r="H31" i="31"/>
  <c r="H30" i="31"/>
  <c r="H28" i="31"/>
  <c r="J25" i="31"/>
  <c r="F22" i="24"/>
  <c r="F20" i="24" s="1"/>
  <c r="J23" i="31"/>
  <c r="H26" i="31"/>
  <c r="F76" i="18"/>
  <c r="F72" i="18"/>
  <c r="O72" i="18"/>
  <c r="H75" i="18"/>
  <c r="H74" i="18"/>
  <c r="F75" i="18"/>
  <c r="F71" i="18"/>
  <c r="H72" i="18"/>
  <c r="F74" i="18"/>
  <c r="C69" i="18"/>
  <c r="O23" i="18"/>
  <c r="O31" i="18" s="1"/>
  <c r="O24" i="18"/>
  <c r="O25" i="18"/>
  <c r="O26" i="18"/>
  <c r="O27" i="18"/>
  <c r="O28" i="18"/>
  <c r="O30" i="18"/>
  <c r="C75" i="18"/>
  <c r="O76" i="18"/>
  <c r="O69" i="18"/>
  <c r="C74" i="18"/>
  <c r="E76" i="18"/>
  <c r="E74" i="18"/>
  <c r="E72" i="18"/>
  <c r="E70" i="18"/>
  <c r="E77" i="18" s="1"/>
  <c r="O75" i="18"/>
  <c r="G64" i="18"/>
  <c r="C73" i="18"/>
  <c r="O74" i="18"/>
  <c r="P64" i="18"/>
  <c r="P76" i="18" s="1"/>
  <c r="C72" i="18"/>
  <c r="C77" i="18" s="1"/>
  <c r="O73" i="18"/>
  <c r="J64" i="18"/>
  <c r="C71" i="18"/>
  <c r="E75" i="18"/>
  <c r="E73" i="18"/>
  <c r="E71" i="18"/>
  <c r="O71" i="18"/>
  <c r="I18" i="26"/>
  <c r="J18" i="26"/>
  <c r="L18" i="26"/>
  <c r="F18" i="26"/>
  <c r="O29" i="29"/>
  <c r="O22" i="29"/>
  <c r="O30" i="29" s="1"/>
  <c r="O23" i="29"/>
  <c r="O24" i="29"/>
  <c r="O26" i="29"/>
  <c r="O27" i="29"/>
  <c r="O28" i="29"/>
  <c r="P28" i="29"/>
  <c r="P29" i="29"/>
  <c r="P22" i="29"/>
  <c r="P23" i="29"/>
  <c r="P24" i="29"/>
  <c r="P30" i="29" s="1"/>
  <c r="P25" i="29"/>
  <c r="P26" i="29"/>
  <c r="P27" i="29"/>
  <c r="P64" i="30"/>
  <c r="H67" i="30"/>
  <c r="H72" i="30" s="1"/>
  <c r="I19" i="30"/>
  <c r="I29" i="30" s="1"/>
  <c r="E78" i="30"/>
  <c r="O59" i="30"/>
  <c r="P66" i="30"/>
  <c r="P58" i="30"/>
  <c r="O64" i="30"/>
  <c r="O60" i="30"/>
  <c r="P59" i="30"/>
  <c r="E79" i="30"/>
  <c r="C67" i="30"/>
  <c r="C80" i="30" s="1"/>
  <c r="P63" i="30"/>
  <c r="O65" i="30"/>
  <c r="C74" i="30"/>
  <c r="F72" i="30"/>
  <c r="F80" i="30"/>
  <c r="F78" i="30"/>
  <c r="K78" i="30"/>
  <c r="K75" i="30"/>
  <c r="K72" i="30"/>
  <c r="K73" i="30"/>
  <c r="K74" i="30"/>
  <c r="K76" i="30"/>
  <c r="K77" i="30"/>
  <c r="K80" i="30"/>
  <c r="K79" i="30"/>
  <c r="E74" i="30"/>
  <c r="E72" i="30"/>
  <c r="C73" i="30"/>
  <c r="P16" i="30"/>
  <c r="O66" i="30"/>
  <c r="O58" i="30"/>
  <c r="J67" i="30"/>
  <c r="C19" i="30"/>
  <c r="C29" i="30" s="1"/>
  <c r="E73" i="30"/>
  <c r="D67" i="30"/>
  <c r="D76" i="30" s="1"/>
  <c r="O61" i="30"/>
  <c r="P60" i="30"/>
  <c r="E76" i="30"/>
  <c r="E75" i="30"/>
  <c r="O14" i="30"/>
  <c r="O16" i="30"/>
  <c r="P65" i="30"/>
  <c r="G67" i="30"/>
  <c r="G75" i="30" s="1"/>
  <c r="O17" i="30"/>
  <c r="I67" i="30"/>
  <c r="I76" i="30" s="1"/>
  <c r="P17" i="30"/>
  <c r="G84" i="24"/>
  <c r="N37" i="22"/>
  <c r="N30" i="26"/>
  <c r="G64" i="24"/>
  <c r="N64" i="24" s="1"/>
  <c r="G31" i="26"/>
  <c r="G85" i="24"/>
  <c r="G86" i="24" s="1"/>
  <c r="G28" i="19"/>
  <c r="N45" i="23"/>
  <c r="G62" i="24"/>
  <c r="G24" i="24"/>
  <c r="I26" i="30"/>
  <c r="P22" i="16"/>
  <c r="P28" i="16"/>
  <c r="P27" i="16"/>
  <c r="P26" i="16"/>
  <c r="P25" i="16"/>
  <c r="P24" i="16"/>
  <c r="P23" i="16"/>
  <c r="P29" i="16"/>
  <c r="C22" i="24"/>
  <c r="K18" i="20"/>
  <c r="J18" i="20"/>
  <c r="J27" i="20"/>
  <c r="N15" i="20"/>
  <c r="M27" i="20"/>
  <c r="M18" i="20"/>
  <c r="N105" i="24"/>
  <c r="I31" i="18"/>
  <c r="I72" i="18"/>
  <c r="I73" i="18"/>
  <c r="I74" i="18"/>
  <c r="I75" i="18"/>
  <c r="I71" i="18"/>
  <c r="I76" i="18"/>
  <c r="I70" i="18"/>
  <c r="P29" i="18"/>
  <c r="P30" i="18"/>
  <c r="P24" i="18"/>
  <c r="P25" i="18"/>
  <c r="P26" i="18"/>
  <c r="P27" i="18"/>
  <c r="P28" i="18"/>
  <c r="I69" i="18"/>
  <c r="P23" i="18"/>
  <c r="P9" i="30"/>
  <c r="J19" i="19"/>
  <c r="G19" i="19"/>
  <c r="M19" i="19"/>
  <c r="H19" i="19"/>
  <c r="N18" i="19"/>
  <c r="I19" i="19"/>
  <c r="K19" i="19"/>
  <c r="L19" i="19"/>
  <c r="J28" i="19"/>
  <c r="AB105" i="24"/>
  <c r="N136" i="24"/>
  <c r="D137" i="24"/>
  <c r="AB136" i="24"/>
  <c r="E137" i="24"/>
  <c r="I26" i="23"/>
  <c r="L26" i="23"/>
  <c r="N25" i="23"/>
  <c r="M26" i="23"/>
  <c r="K26" i="23"/>
  <c r="L31" i="22"/>
  <c r="L63" i="24"/>
  <c r="M31" i="22"/>
  <c r="L28" i="19"/>
  <c r="L62" i="24"/>
  <c r="M28" i="19"/>
  <c r="M39" i="23"/>
  <c r="M18" i="22"/>
  <c r="L18" i="22"/>
  <c r="K18" i="22"/>
  <c r="J18" i="22"/>
  <c r="J84" i="24"/>
  <c r="J86" i="24" s="1"/>
  <c r="J31" i="22"/>
  <c r="H39" i="23"/>
  <c r="I39" i="23"/>
  <c r="N38" i="23"/>
  <c r="M62" i="24"/>
  <c r="M65" i="24" s="1"/>
  <c r="N43" i="23"/>
  <c r="K39" i="23"/>
  <c r="L39" i="23"/>
  <c r="K62" i="24"/>
  <c r="K65" i="24" s="1"/>
  <c r="I62" i="24"/>
  <c r="I65" i="24" s="1"/>
  <c r="I28" i="19"/>
  <c r="I83" i="24"/>
  <c r="I86" i="24" s="1"/>
  <c r="N104" i="24"/>
  <c r="G26" i="23"/>
  <c r="F26" i="23"/>
  <c r="H28" i="19"/>
  <c r="E24" i="24"/>
  <c r="C26" i="24"/>
  <c r="C25" i="24"/>
  <c r="G25" i="24" s="1"/>
  <c r="E65" i="24"/>
  <c r="X107" i="24"/>
  <c r="K137" i="24"/>
  <c r="J137" i="24"/>
  <c r="L107" i="24"/>
  <c r="Q107" i="24"/>
  <c r="P70" i="18"/>
  <c r="P75" i="18"/>
  <c r="P72" i="18"/>
  <c r="K70" i="18"/>
  <c r="K76" i="18"/>
  <c r="K71" i="18"/>
  <c r="K72" i="18"/>
  <c r="K69" i="18"/>
  <c r="K73" i="18"/>
  <c r="K75" i="18"/>
  <c r="K74" i="18"/>
  <c r="U137" i="24"/>
  <c r="G107" i="24"/>
  <c r="L137" i="24"/>
  <c r="N83" i="24"/>
  <c r="V137" i="24"/>
  <c r="C137" i="24"/>
  <c r="AB106" i="24"/>
  <c r="J65" i="24"/>
  <c r="AB135" i="24"/>
  <c r="K22" i="29"/>
  <c r="K24" i="29"/>
  <c r="K23" i="29"/>
  <c r="K25" i="29"/>
  <c r="K26" i="29"/>
  <c r="K27" i="29"/>
  <c r="K28" i="29"/>
  <c r="K29" i="29"/>
  <c r="K22" i="16"/>
  <c r="K29" i="16"/>
  <c r="K23" i="16"/>
  <c r="K28" i="16"/>
  <c r="K24" i="16"/>
  <c r="K25" i="16"/>
  <c r="K27" i="16"/>
  <c r="K26" i="16"/>
  <c r="K31" i="17"/>
  <c r="K24" i="17"/>
  <c r="K25" i="17"/>
  <c r="K27" i="17"/>
  <c r="K29" i="17"/>
  <c r="K26" i="17"/>
  <c r="K30" i="17"/>
  <c r="K69" i="16"/>
  <c r="K70" i="16"/>
  <c r="K71" i="16"/>
  <c r="K67" i="16"/>
  <c r="K72" i="16"/>
  <c r="K75" i="16"/>
  <c r="K73" i="16"/>
  <c r="K74" i="16"/>
  <c r="K68" i="16"/>
  <c r="K29" i="30"/>
  <c r="K27" i="30"/>
  <c r="K30" i="30"/>
  <c r="K31" i="30"/>
  <c r="K24" i="30"/>
  <c r="K32" i="30"/>
  <c r="K33" i="30"/>
  <c r="K26" i="30"/>
  <c r="K28" i="30"/>
  <c r="K25" i="30"/>
  <c r="D65" i="24"/>
  <c r="T137" i="24"/>
  <c r="K86" i="24"/>
  <c r="D86" i="24"/>
  <c r="G21" i="24"/>
  <c r="Y137" i="24"/>
  <c r="K27" i="31"/>
  <c r="K26" i="31"/>
  <c r="K25" i="31"/>
  <c r="K24" i="31"/>
  <c r="K31" i="31"/>
  <c r="K23" i="31"/>
  <c r="K30" i="31"/>
  <c r="K29" i="31"/>
  <c r="K28" i="31"/>
  <c r="H74" i="16"/>
  <c r="H73" i="16"/>
  <c r="H72" i="16"/>
  <c r="H70" i="16"/>
  <c r="H69" i="16"/>
  <c r="H71" i="16"/>
  <c r="H68" i="16"/>
  <c r="H75" i="16"/>
  <c r="J75" i="30"/>
  <c r="J74" i="30"/>
  <c r="J73" i="30"/>
  <c r="J72" i="30"/>
  <c r="J78" i="30"/>
  <c r="J79" i="30"/>
  <c r="J77" i="30"/>
  <c r="J80" i="30"/>
  <c r="J69" i="16"/>
  <c r="J76" i="30"/>
  <c r="J68" i="16"/>
  <c r="J75" i="16"/>
  <c r="J67" i="16"/>
  <c r="J72" i="16"/>
  <c r="P62" i="16"/>
  <c r="P71" i="16" s="1"/>
  <c r="G137" i="24"/>
  <c r="H65" i="24"/>
  <c r="H137" i="24"/>
  <c r="N84" i="24"/>
  <c r="R107" i="24"/>
  <c r="C107" i="24"/>
  <c r="N63" i="24"/>
  <c r="C65" i="24"/>
  <c r="E107" i="24"/>
  <c r="Y107" i="24"/>
  <c r="J107" i="24"/>
  <c r="V107" i="24"/>
  <c r="Z107" i="24"/>
  <c r="AA107" i="24"/>
  <c r="W107" i="24"/>
  <c r="S107" i="24"/>
  <c r="E86" i="24"/>
  <c r="S137" i="24"/>
  <c r="Q137" i="24"/>
  <c r="C86" i="24"/>
  <c r="H86" i="24"/>
  <c r="E21" i="24"/>
  <c r="L86" i="24"/>
  <c r="F107" i="24"/>
  <c r="F137" i="24"/>
  <c r="W137" i="24"/>
  <c r="N135" i="24"/>
  <c r="N106" i="24"/>
  <c r="M137" i="24"/>
  <c r="H107" i="24"/>
  <c r="AB104" i="24"/>
  <c r="I137" i="24"/>
  <c r="K107" i="24"/>
  <c r="X137" i="24"/>
  <c r="U107" i="24"/>
  <c r="Z137" i="24"/>
  <c r="AA137" i="24"/>
  <c r="R137" i="24"/>
  <c r="D107" i="24"/>
  <c r="I107" i="24"/>
  <c r="E27" i="24"/>
  <c r="AB23" i="24"/>
  <c r="M107" i="24"/>
  <c r="M86" i="24"/>
  <c r="N134" i="24"/>
  <c r="AB134" i="24"/>
  <c r="G77" i="30"/>
  <c r="G74" i="30"/>
  <c r="G79" i="30"/>
  <c r="G68" i="16"/>
  <c r="G76" i="16" s="1"/>
  <c r="P62" i="30"/>
  <c r="G76" i="30"/>
  <c r="F25" i="30"/>
  <c r="E19" i="30"/>
  <c r="E25" i="30" s="1"/>
  <c r="F28" i="31"/>
  <c r="O18" i="30"/>
  <c r="O13" i="30"/>
  <c r="F26" i="31"/>
  <c r="F25" i="31"/>
  <c r="H29" i="31"/>
  <c r="J19" i="30"/>
  <c r="J25" i="30" s="1"/>
  <c r="P12" i="30"/>
  <c r="F24" i="31"/>
  <c r="G19" i="30"/>
  <c r="G30" i="30" s="1"/>
  <c r="F23" i="31"/>
  <c r="O18" i="31"/>
  <c r="O27" i="31" s="1"/>
  <c r="I32" i="31"/>
  <c r="O12" i="30"/>
  <c r="O10" i="30"/>
  <c r="P13" i="30"/>
  <c r="F31" i="31"/>
  <c r="H25" i="31"/>
  <c r="H19" i="30"/>
  <c r="H31" i="30" s="1"/>
  <c r="O9" i="30"/>
  <c r="F30" i="31"/>
  <c r="H24" i="31"/>
  <c r="H32" i="31" s="1"/>
  <c r="P10" i="30"/>
  <c r="P14" i="30"/>
  <c r="O31" i="31"/>
  <c r="O25" i="31"/>
  <c r="O24" i="31"/>
  <c r="O28" i="31"/>
  <c r="O29" i="31"/>
  <c r="O23" i="31"/>
  <c r="O30" i="31"/>
  <c r="F29" i="30"/>
  <c r="G29" i="31"/>
  <c r="I27" i="30"/>
  <c r="D19" i="30"/>
  <c r="P24" i="31"/>
  <c r="G26" i="31"/>
  <c r="I33" i="30"/>
  <c r="I25" i="30"/>
  <c r="J30" i="31"/>
  <c r="F26" i="30"/>
  <c r="G25" i="31"/>
  <c r="O26" i="31"/>
  <c r="I32" i="30"/>
  <c r="I24" i="30"/>
  <c r="J29" i="31"/>
  <c r="F32" i="30"/>
  <c r="G23" i="31"/>
  <c r="I30" i="30"/>
  <c r="O15" i="30"/>
  <c r="O11" i="30"/>
  <c r="J26" i="31"/>
  <c r="G80" i="30" l="1"/>
  <c r="C72" i="30"/>
  <c r="F77" i="30"/>
  <c r="G73" i="30"/>
  <c r="F79" i="30"/>
  <c r="G72" i="30"/>
  <c r="I74" i="30"/>
  <c r="C77" i="30"/>
  <c r="G78" i="30"/>
  <c r="F76" i="30"/>
  <c r="C75" i="30"/>
  <c r="F73" i="30"/>
  <c r="F75" i="30"/>
  <c r="C78" i="30"/>
  <c r="O75" i="16"/>
  <c r="O70" i="16"/>
  <c r="O68" i="16"/>
  <c r="O69" i="16"/>
  <c r="O71" i="16"/>
  <c r="O73" i="16"/>
  <c r="O67" i="16"/>
  <c r="O76" i="16" s="1"/>
  <c r="H73" i="30"/>
  <c r="C76" i="30"/>
  <c r="C81" i="30" s="1"/>
  <c r="H74" i="30"/>
  <c r="F27" i="30"/>
  <c r="F34" i="30" s="1"/>
  <c r="F30" i="30"/>
  <c r="F33" i="30"/>
  <c r="H77" i="30"/>
  <c r="I28" i="30"/>
  <c r="F28" i="30"/>
  <c r="F31" i="30"/>
  <c r="F29" i="24"/>
  <c r="P31" i="17"/>
  <c r="P24" i="17"/>
  <c r="P23" i="17"/>
  <c r="P32" i="17" s="1"/>
  <c r="P27" i="17"/>
  <c r="P28" i="17"/>
  <c r="P29" i="17"/>
  <c r="H80" i="30"/>
  <c r="C79" i="30"/>
  <c r="P30" i="17"/>
  <c r="P25" i="17"/>
  <c r="P71" i="18"/>
  <c r="P73" i="18"/>
  <c r="P74" i="18"/>
  <c r="P69" i="18"/>
  <c r="O77" i="18"/>
  <c r="I31" i="30"/>
  <c r="D26" i="24"/>
  <c r="E26" i="24" s="1"/>
  <c r="G72" i="18"/>
  <c r="G69" i="18"/>
  <c r="G71" i="18"/>
  <c r="G73" i="18"/>
  <c r="G75" i="18"/>
  <c r="G76" i="18"/>
  <c r="G74" i="18"/>
  <c r="G70" i="18"/>
  <c r="F26" i="24"/>
  <c r="G26" i="24" s="1"/>
  <c r="J74" i="18"/>
  <c r="J75" i="18"/>
  <c r="J76" i="18"/>
  <c r="J69" i="18"/>
  <c r="J70" i="18"/>
  <c r="J73" i="18"/>
  <c r="J71" i="18"/>
  <c r="J72" i="18"/>
  <c r="G65" i="24"/>
  <c r="N65" i="24" s="1"/>
  <c r="H76" i="30"/>
  <c r="H78" i="30"/>
  <c r="H79" i="30"/>
  <c r="H75" i="30"/>
  <c r="I73" i="30"/>
  <c r="P19" i="30"/>
  <c r="P32" i="30" s="1"/>
  <c r="D77" i="30"/>
  <c r="D79" i="30"/>
  <c r="D73" i="30"/>
  <c r="D78" i="30"/>
  <c r="D74" i="30"/>
  <c r="D72" i="30"/>
  <c r="D80" i="30"/>
  <c r="E31" i="30"/>
  <c r="I77" i="30"/>
  <c r="E81" i="30"/>
  <c r="K81" i="30"/>
  <c r="I79" i="30"/>
  <c r="O67" i="30"/>
  <c r="O80" i="30" s="1"/>
  <c r="F81" i="30"/>
  <c r="D75" i="30"/>
  <c r="I72" i="30"/>
  <c r="I75" i="30"/>
  <c r="I80" i="30"/>
  <c r="I78" i="30"/>
  <c r="N85" i="24"/>
  <c r="C23" i="24"/>
  <c r="E23" i="24" s="1"/>
  <c r="O19" i="30"/>
  <c r="O24" i="30" s="1"/>
  <c r="E24" i="30"/>
  <c r="J32" i="30"/>
  <c r="J29" i="30"/>
  <c r="J28" i="30"/>
  <c r="E30" i="30"/>
  <c r="E29" i="30"/>
  <c r="E27" i="30"/>
  <c r="E26" i="30"/>
  <c r="E28" i="30"/>
  <c r="E32" i="30"/>
  <c r="E33" i="30"/>
  <c r="C26" i="30"/>
  <c r="C33" i="30"/>
  <c r="C25" i="30"/>
  <c r="C32" i="30"/>
  <c r="C27" i="30"/>
  <c r="C24" i="30"/>
  <c r="C30" i="30"/>
  <c r="C28" i="30"/>
  <c r="C31" i="30"/>
  <c r="P30" i="16"/>
  <c r="E66" i="24"/>
  <c r="F138" i="24"/>
  <c r="L27" i="20"/>
  <c r="L18" i="20"/>
  <c r="P31" i="18"/>
  <c r="I77" i="18"/>
  <c r="W138" i="24"/>
  <c r="E138" i="24"/>
  <c r="D138" i="24"/>
  <c r="E25" i="24"/>
  <c r="E87" i="24"/>
  <c r="K138" i="24"/>
  <c r="AB107" i="24"/>
  <c r="L65" i="24"/>
  <c r="Y108" i="24"/>
  <c r="X108" i="24"/>
  <c r="W108" i="24"/>
  <c r="V108" i="24"/>
  <c r="N62" i="24"/>
  <c r="L87" i="24"/>
  <c r="J87" i="24"/>
  <c r="H108" i="24"/>
  <c r="V138" i="24"/>
  <c r="U138" i="24"/>
  <c r="K66" i="24"/>
  <c r="L138" i="24"/>
  <c r="R108" i="24"/>
  <c r="I138" i="24"/>
  <c r="H138" i="24"/>
  <c r="G108" i="24"/>
  <c r="J108" i="24"/>
  <c r="M138" i="24"/>
  <c r="D108" i="24"/>
  <c r="P77" i="18"/>
  <c r="K77" i="18"/>
  <c r="AB27" i="24"/>
  <c r="F108" i="24"/>
  <c r="AA108" i="24"/>
  <c r="D66" i="24"/>
  <c r="S138" i="24"/>
  <c r="AA138" i="24"/>
  <c r="K30" i="29"/>
  <c r="K30" i="16"/>
  <c r="K32" i="17"/>
  <c r="K76" i="16"/>
  <c r="K34" i="30"/>
  <c r="Z138" i="24"/>
  <c r="AB137" i="24"/>
  <c r="E108" i="24"/>
  <c r="I66" i="24"/>
  <c r="T138" i="24"/>
  <c r="Y138" i="24"/>
  <c r="R138" i="24"/>
  <c r="K108" i="24"/>
  <c r="D87" i="24"/>
  <c r="K32" i="31"/>
  <c r="H76" i="16"/>
  <c r="J30" i="30"/>
  <c r="J76" i="16"/>
  <c r="J81" i="30"/>
  <c r="J33" i="30"/>
  <c r="J27" i="30"/>
  <c r="P69" i="16"/>
  <c r="P67" i="16"/>
  <c r="P68" i="16"/>
  <c r="P72" i="16"/>
  <c r="P70" i="16"/>
  <c r="P73" i="16"/>
  <c r="P74" i="16"/>
  <c r="P75" i="16"/>
  <c r="AB28" i="24"/>
  <c r="N137" i="24"/>
  <c r="S108" i="24"/>
  <c r="AB26" i="24"/>
  <c r="AB25" i="24"/>
  <c r="J66" i="24"/>
  <c r="AB24" i="24"/>
  <c r="L108" i="24"/>
  <c r="G138" i="24"/>
  <c r="AB20" i="24"/>
  <c r="AB22" i="24"/>
  <c r="Z108" i="24"/>
  <c r="AB21" i="24"/>
  <c r="I87" i="24"/>
  <c r="P30" i="24"/>
  <c r="Q20" i="24" s="1"/>
  <c r="I108" i="24"/>
  <c r="H66" i="24"/>
  <c r="H87" i="24"/>
  <c r="J138" i="24"/>
  <c r="K87" i="24"/>
  <c r="X138" i="24"/>
  <c r="N86" i="24"/>
  <c r="M87" i="24"/>
  <c r="N107" i="24"/>
  <c r="M108" i="24"/>
  <c r="P67" i="30"/>
  <c r="G81" i="30"/>
  <c r="G28" i="30"/>
  <c r="G29" i="30"/>
  <c r="G27" i="30"/>
  <c r="G31" i="30"/>
  <c r="G32" i="30"/>
  <c r="G25" i="30"/>
  <c r="G33" i="30"/>
  <c r="G26" i="30"/>
  <c r="G24" i="30"/>
  <c r="J24" i="30"/>
  <c r="J26" i="30"/>
  <c r="J31" i="30"/>
  <c r="H33" i="30"/>
  <c r="H26" i="30"/>
  <c r="H27" i="30"/>
  <c r="H32" i="30"/>
  <c r="H28" i="30"/>
  <c r="H29" i="30"/>
  <c r="H30" i="30"/>
  <c r="H24" i="30"/>
  <c r="P28" i="31"/>
  <c r="F32" i="31"/>
  <c r="H25" i="30"/>
  <c r="P23" i="31"/>
  <c r="O32" i="31"/>
  <c r="O29" i="30"/>
  <c r="C20" i="24"/>
  <c r="G22" i="24"/>
  <c r="E22" i="24"/>
  <c r="G32" i="31"/>
  <c r="O25" i="30"/>
  <c r="J32" i="31"/>
  <c r="D28" i="30"/>
  <c r="D29" i="30"/>
  <c r="D30" i="30"/>
  <c r="D31" i="30"/>
  <c r="D24" i="30"/>
  <c r="D32" i="30"/>
  <c r="D25" i="30"/>
  <c r="D33" i="30"/>
  <c r="D26" i="30"/>
  <c r="D27" i="30"/>
  <c r="P26" i="31"/>
  <c r="P25" i="31"/>
  <c r="P29" i="31"/>
  <c r="P30" i="31"/>
  <c r="P31" i="31"/>
  <c r="H81" i="30" l="1"/>
  <c r="I34" i="30"/>
  <c r="O28" i="30"/>
  <c r="G77" i="18"/>
  <c r="J77" i="18"/>
  <c r="C29" i="24"/>
  <c r="E29" i="24" s="1"/>
  <c r="C34" i="30"/>
  <c r="O75" i="30"/>
  <c r="O72" i="30"/>
  <c r="O76" i="30"/>
  <c r="O78" i="30"/>
  <c r="O73" i="30"/>
  <c r="O77" i="30"/>
  <c r="O74" i="30"/>
  <c r="O79" i="30"/>
  <c r="D81" i="30"/>
  <c r="I81" i="30"/>
  <c r="P76" i="30"/>
  <c r="P72" i="30"/>
  <c r="O33" i="30"/>
  <c r="O30" i="30"/>
  <c r="O32" i="30"/>
  <c r="O31" i="30"/>
  <c r="O26" i="30"/>
  <c r="O27" i="30"/>
  <c r="E34" i="30"/>
  <c r="L66" i="24"/>
  <c r="G23" i="24"/>
  <c r="Q24" i="24"/>
  <c r="Q29" i="24"/>
  <c r="AB29" i="24"/>
  <c r="M66" i="24"/>
  <c r="P28" i="30"/>
  <c r="H34" i="30"/>
  <c r="P29" i="30"/>
  <c r="P30" i="30"/>
  <c r="P27" i="30"/>
  <c r="P26" i="30"/>
  <c r="P25" i="30"/>
  <c r="P33" i="30"/>
  <c r="P24" i="30"/>
  <c r="J34" i="30"/>
  <c r="P76" i="16"/>
  <c r="P31" i="30"/>
  <c r="Q25" i="24"/>
  <c r="Q22" i="24"/>
  <c r="Q21" i="24"/>
  <c r="Q23" i="24"/>
  <c r="Q26" i="24"/>
  <c r="Q27" i="24"/>
  <c r="Q28" i="24"/>
  <c r="P73" i="30"/>
  <c r="P74" i="30"/>
  <c r="P75" i="30"/>
  <c r="P77" i="30"/>
  <c r="P78" i="30"/>
  <c r="P80" i="30"/>
  <c r="P79" i="30"/>
  <c r="P32" i="31"/>
  <c r="D34" i="30"/>
  <c r="G34" i="30"/>
  <c r="G20" i="24"/>
  <c r="E20" i="24"/>
  <c r="O81" i="30" l="1"/>
  <c r="O34" i="30"/>
  <c r="P34" i="30"/>
  <c r="P81" i="30"/>
  <c r="Q30" i="24"/>
  <c r="G29" i="24"/>
  <c r="G28" i="24"/>
  <c r="E28" i="24" l="1"/>
  <c r="F26" i="19"/>
  <c r="F45" i="23" l="1"/>
  <c r="T104" i="24"/>
  <c r="T107" i="24" s="1"/>
  <c r="F38" i="23"/>
  <c r="F28" i="19" s="1"/>
  <c r="U108" i="24" l="1"/>
  <c r="T108" i="24"/>
  <c r="F83" i="24"/>
  <c r="F86" i="24" s="1"/>
  <c r="G39" i="23"/>
  <c r="F39" i="23"/>
  <c r="F62" i="24"/>
  <c r="F65" i="24" s="1"/>
  <c r="G66" i="24" l="1"/>
  <c r="F66" i="24"/>
  <c r="G87" i="24"/>
  <c r="F87" i="24"/>
</calcChain>
</file>

<file path=xl/sharedStrings.xml><?xml version="1.0" encoding="utf-8"?>
<sst xmlns="http://schemas.openxmlformats.org/spreadsheetml/2006/main" count="902" uniqueCount="268">
  <si>
    <t>Survey data and estimates</t>
  </si>
  <si>
    <t>Estimates</t>
  </si>
  <si>
    <t>NEC</t>
  </si>
  <si>
    <t>Fujitsu</t>
  </si>
  <si>
    <t xml:space="preserve"> </t>
  </si>
  <si>
    <t>Source of Information</t>
  </si>
  <si>
    <t>Vendor</t>
  </si>
  <si>
    <t>Historical data accounts for sales of the following vendors:</t>
  </si>
  <si>
    <t>Altiostar</t>
  </si>
  <si>
    <t>Cisco</t>
  </si>
  <si>
    <t>Comba Telecom</t>
  </si>
  <si>
    <t>Ericsson</t>
  </si>
  <si>
    <t>Corning</t>
  </si>
  <si>
    <t>JMA Wireless</t>
  </si>
  <si>
    <t>Segments</t>
  </si>
  <si>
    <t>vRAN</t>
  </si>
  <si>
    <t>RAN (RU)</t>
  </si>
  <si>
    <t>Huawei</t>
  </si>
  <si>
    <t>Nokia</t>
  </si>
  <si>
    <t>Parallel Wireless</t>
  </si>
  <si>
    <t>Mavenir</t>
  </si>
  <si>
    <t>Survey</t>
  </si>
  <si>
    <t>RAN</t>
  </si>
  <si>
    <t>Samsung</t>
  </si>
  <si>
    <t>vEPC</t>
  </si>
  <si>
    <t>HPE</t>
  </si>
  <si>
    <t>2G/3G core</t>
  </si>
  <si>
    <t>Ribbon Communications</t>
  </si>
  <si>
    <t>ZTE</t>
  </si>
  <si>
    <t>Trend extrapolation</t>
  </si>
  <si>
    <t>Forecast Methodology</t>
  </si>
  <si>
    <t xml:space="preserve">LightCounting has no vested interest in the wireless infrastructure market and does not participate in any vendor specific projects and/or consultations. </t>
  </si>
  <si>
    <t>Definition</t>
  </si>
  <si>
    <t>Forecast Segment</t>
  </si>
  <si>
    <t>Segment Definitions</t>
  </si>
  <si>
    <t>BTS, NodeB, BBU, RRH/RRU</t>
  </si>
  <si>
    <t>Radio access network that consists of a base transceiver station (BTS) with an integrated radio transmission and reception equipment (transceiver "TRX") that serves as the connection between a wireless device and the cellular network, and between the celular network and the wireline backbone network; RAN has 2 major components: the baseband unit (BBU) for signal processing and the radio unit (RU) or remote radio head (RRH) or remote radio unit (RRU) that hosts antennas for interaction with wireless devices</t>
  </si>
  <si>
    <t>Core Network</t>
  </si>
  <si>
    <t>2G/3G</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</si>
  <si>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</si>
  <si>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MME, access gateway (serving gateway S-GW and packet data network gateway P-GW)</t>
  </si>
  <si>
    <t>Mobile softswitching elements such as servers and wireless media gateways, HLR, and 3G packet nodes (GGSN and SGSN)</t>
  </si>
  <si>
    <t>vEPC software</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</si>
  <si>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</si>
  <si>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Combined 2G and 3G networks including their RAN and core</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</si>
  <si>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</si>
  <si>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All in one eNodeBs, vBBU, decomposed eNodeBs in DU, CU and RU; EPC, vEPC</t>
  </si>
  <si>
    <t>All in one 5G NR/gNodeB, decomposed gNodeBs in DU, CU and RU; 5G NC</t>
  </si>
  <si>
    <t>vRAN/vBBU software and RU hardware. vBBU decomposed into distributed unit (DU) and central unit (CU), CU and DU can be located together or spread apart. Note that vRAN encompasses OpenRAN (TIP initiative) and O-RAN (Open RAN Alliance intitiative) that are detailed in a separate report</t>
  </si>
  <si>
    <t>Products included in this market size, share and forecast</t>
  </si>
  <si>
    <t>5G radio access network (RAN)</t>
  </si>
  <si>
    <t>4G RAN</t>
  </si>
  <si>
    <t>EPC</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</si>
  <si>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briges the 4G RAN with the Internet through an internal packet gateway that performs user equipment (UE) IP address allocation and packet filtering</t>
  </si>
  <si>
    <t>5G RAN</t>
  </si>
  <si>
    <t>Worldwide wireless infrastructure knowledge</t>
  </si>
  <si>
    <t>Altran</t>
  </si>
  <si>
    <t>ASOCS</t>
  </si>
  <si>
    <t>vRAN (DU)</t>
  </si>
  <si>
    <t>Baicell</t>
  </si>
  <si>
    <t>vRAN (RU, DU)</t>
  </si>
  <si>
    <t>Dell</t>
  </si>
  <si>
    <t>Fairwaves</t>
  </si>
  <si>
    <t>RAN/vRAN (RU)</t>
  </si>
  <si>
    <t>KMW</t>
  </si>
  <si>
    <t>Kontron</t>
  </si>
  <si>
    <t>MTI Mobile</t>
  </si>
  <si>
    <t>vRAN (RU)</t>
  </si>
  <si>
    <t>vRAN (CU, DU)</t>
  </si>
  <si>
    <t>Phluido</t>
  </si>
  <si>
    <t>Super Micro Computer</t>
  </si>
  <si>
    <t>None, supplies other RAN/vRAN vendors</t>
  </si>
  <si>
    <t>Total</t>
  </si>
  <si>
    <t>Sales ($M)</t>
  </si>
  <si>
    <t>5G New Radio/gNodeB Vendor Market Shares</t>
  </si>
  <si>
    <t>1Q19</t>
  </si>
  <si>
    <t>2Q19</t>
  </si>
  <si>
    <t>3Q19</t>
  </si>
  <si>
    <t>4Q19</t>
  </si>
  <si>
    <t>1Q20</t>
  </si>
  <si>
    <t>2Q20</t>
  </si>
  <si>
    <t>3Q20</t>
  </si>
  <si>
    <t>4Q20</t>
  </si>
  <si>
    <t>1Q21</t>
  </si>
  <si>
    <t>2Q21</t>
  </si>
  <si>
    <t>Other</t>
  </si>
  <si>
    <t>%</t>
  </si>
  <si>
    <t>4G RAN eNodeB Vendor Market Shares</t>
  </si>
  <si>
    <t>4G Evolved Packet Core (EPC) Vendor Market Shares</t>
  </si>
  <si>
    <t>Includes vEPC sales</t>
  </si>
  <si>
    <t>4G Virtual Evolved Packet Core (vEPC) Vendor Market Shares</t>
  </si>
  <si>
    <t>Regions</t>
  </si>
  <si>
    <t>North America</t>
  </si>
  <si>
    <t>YoY growth</t>
  </si>
  <si>
    <t>Europe Middle East Africa</t>
  </si>
  <si>
    <t>Asia Pacific</t>
  </si>
  <si>
    <t>CAGR</t>
  </si>
  <si>
    <t>Sales ($M) and Growth Rates</t>
  </si>
  <si>
    <t>4G Virtual Evolved Packet Core (vEPC) Forecast</t>
  </si>
  <si>
    <t>Virtual EPC that features software-only versions of 4G EPC functions such as MME, S-GW, P-GW as well as 3G node functions</t>
  </si>
  <si>
    <t>CALA</t>
  </si>
  <si>
    <t>4G RAN (eNodeB) Forecast</t>
  </si>
  <si>
    <t>Units and Growth Rates</t>
  </si>
  <si>
    <t>ASP ($)</t>
  </si>
  <si>
    <t>4G Evolved Packet Core (EPC) Forecast</t>
  </si>
  <si>
    <t>5G RAN (NR/gNodeB) Forecast</t>
  </si>
  <si>
    <t>Summary</t>
  </si>
  <si>
    <t>5G</t>
  </si>
  <si>
    <t>4G</t>
  </si>
  <si>
    <t>2G/3G RAN + Core Forecast</t>
  </si>
  <si>
    <t>Segment</t>
  </si>
  <si>
    <t>YoY</t>
  </si>
  <si>
    <t>QoQ</t>
  </si>
  <si>
    <t>Key vendors include Altran, Altiostar, ASOCS, Baicell, Comba Telecom, CommScope, Corning, Dell, Fairwaves, JMA Wireless, KMW, Kontron, NEC, Nokia, Mavenir, MTI Mobile, Parallel Wireless, Phluido, QCT and Super Micro Computer</t>
  </si>
  <si>
    <t>2G/3G RAN and Core Vendor Market Shares</t>
  </si>
  <si>
    <t>China Information and Communication Technologies Group (CICT)</t>
  </si>
  <si>
    <t>Other includes Baicell, CICT, Comba Telecom, NEC, and Ribbon Communications</t>
  </si>
  <si>
    <t>Quanta Cloud Technology (QCT)</t>
  </si>
  <si>
    <t>vEPC Sales as % of EPC Sales</t>
  </si>
  <si>
    <t>Quarterly EPC Sales Market Shares (%)</t>
  </si>
  <si>
    <t>Yearly EPC Sales ($M)</t>
  </si>
  <si>
    <t>Yearly EPC Sales Market Shares (%)</t>
  </si>
  <si>
    <t>Yearly vEPC Sales ($M)</t>
  </si>
  <si>
    <t>Quarterly vEPC Sales Market Shares (%)</t>
  </si>
  <si>
    <t>Yearly vEPC Sales Market Shares (%)</t>
  </si>
  <si>
    <t>Yearly 5G RAN Units</t>
  </si>
  <si>
    <t>Yearly 5G RAN Unit Shares (%)</t>
  </si>
  <si>
    <t>Quarterly 5G RAN Sales Shares (%)</t>
  </si>
  <si>
    <t>Yearly 5G RAN Sales Shares (%)</t>
  </si>
  <si>
    <t>Yearly 4G RAN Sales ($M)</t>
  </si>
  <si>
    <t>Quarterly 4G RAN Sales Shares (%)</t>
  </si>
  <si>
    <t>Yearly 4G RAN Sales Shares (%)</t>
  </si>
  <si>
    <t>LTE-A (4G)</t>
  </si>
  <si>
    <t>Source: Global mobile Suppliers Association (GSA)</t>
  </si>
  <si>
    <t>LTE (3.5+G)</t>
  </si>
  <si>
    <t>Note:</t>
  </si>
  <si>
    <t>2G/3G RAN BTS Units and Growth Rates</t>
  </si>
  <si>
    <t>2G/3G RAN and Core Sales ($M) and Growth Rates</t>
  </si>
  <si>
    <t>2G/3G RAN and Core Sales ($M) Split</t>
  </si>
  <si>
    <t>2G/3G RAN</t>
  </si>
  <si>
    <t>Core Networks</t>
  </si>
  <si>
    <t>Switching</t>
  </si>
  <si>
    <t>HLR</t>
  </si>
  <si>
    <t>Packet</t>
  </si>
  <si>
    <t>Affirmed Networks (acquired by Microsoft, April 2020)</t>
  </si>
  <si>
    <t>Metaswitch (acquired by Microsoft, May 2020)</t>
  </si>
  <si>
    <t>Quarterly 2G/3G Sales ($M)</t>
  </si>
  <si>
    <t>Yearly 2G/3G Sales ($M)</t>
  </si>
  <si>
    <t>Quarterly 2G/3G Sales Market Shares (%)</t>
  </si>
  <si>
    <t>Yearly 2G/3G Sales Market Shares (%)</t>
  </si>
  <si>
    <t>Quarterly 5G New Radio Unit Shares (%)</t>
  </si>
  <si>
    <t>Quarterly 5G New Radio Units</t>
  </si>
  <si>
    <t>Quarterly EPC Sales ($M), including vEPC</t>
  </si>
  <si>
    <t>Millimeter Wave</t>
  </si>
  <si>
    <t>Sub-6GHz</t>
  </si>
  <si>
    <t>Movandi</t>
  </si>
  <si>
    <t>RAN/vRAN (RU/repeater)</t>
  </si>
  <si>
    <t>Other includes Baicell, Comba Telecom, CommScope, Fairwaves, KMW, Movandi, and MTI Mobile</t>
  </si>
  <si>
    <t>Other includes Altran, Altiostar, ASOCS, Baicell, Comba Telecom, CommScope, Corning, Dell, Fairwaves, JMA Wireless, KMW, Kontron, Movandi, MTI Mobile, Parallel Wireless, Phluido, QCT and Super Micro Computer</t>
  </si>
  <si>
    <t>Pivotal</t>
  </si>
  <si>
    <t>Other includes Altran, Altiostar, ASOCS, Baicell, Comba Telecom, CommScope, Corning, Dell, Fairwaves, JMA Wireless, KMW, Kontron, MTI Mobile, Parallel Wireless, Phluido, QCT and Super Micro Computer</t>
  </si>
  <si>
    <t>Other includes Affirmed Networks, Metaswitch both acquired by Microsoft, and NEC</t>
  </si>
  <si>
    <t>5GC</t>
  </si>
  <si>
    <t>5G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</si>
  <si>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RAN, vRAN, 2/3G Core, EPC, vEPC, 5GC</t>
  </si>
  <si>
    <t>2G/3G core, 5GC</t>
  </si>
  <si>
    <t>5GC, vEPC and 2G/3G core</t>
  </si>
  <si>
    <t>RAN, vRAN, vEPC, 5GC</t>
  </si>
  <si>
    <t>vEPC, 5GC</t>
  </si>
  <si>
    <t>5G Core (5GC) Vendor Market Shares</t>
  </si>
  <si>
    <t>Quarterly 5GC Sales Market Shares (%)</t>
  </si>
  <si>
    <t>Yearly 5GC Sales Market Shares (%)</t>
  </si>
  <si>
    <t>5G Core</t>
  </si>
  <si>
    <t>5G Core (5GC) Forecast</t>
  </si>
  <si>
    <t>Amdocs</t>
  </si>
  <si>
    <t>Enea</t>
  </si>
  <si>
    <t>vEPC, vRAN, 5GC</t>
  </si>
  <si>
    <t>Oracle</t>
  </si>
  <si>
    <t>RAN, vRAN (RU), EPC, 5GC</t>
  </si>
  <si>
    <t>EPC, vEPC, 5GC</t>
  </si>
  <si>
    <t>5GC software and server hardware</t>
  </si>
  <si>
    <t>CommScope (acquired Phluido vRAN patents, October 2020)</t>
  </si>
  <si>
    <t>Mavenir (including ip.access acquired  in September 2020)</t>
  </si>
  <si>
    <t>Node-H</t>
  </si>
  <si>
    <t>Verana Networks</t>
  </si>
  <si>
    <t>RAN/vRAN (RU/mmWave)</t>
  </si>
  <si>
    <t>RAN/vRAN (RU/mmWave repeater)</t>
  </si>
  <si>
    <t>vRAN (small cells)</t>
  </si>
  <si>
    <t>Quarterly RAN (2G/3G/4G/5G) Sales ($M)</t>
  </si>
  <si>
    <t>Yearly RAN (2G/3G/4G/5G) Sales ($M)</t>
  </si>
  <si>
    <t>Quarterly RAN (2G/3G/4G/5G) Sales Shares (%)</t>
  </si>
  <si>
    <t>Yearly RAN (2G/3G/4G/5G) Sales Shares (%)</t>
  </si>
  <si>
    <t>Open RAN</t>
  </si>
  <si>
    <t>RAN with open interfaces between the BBU and the RRH/RRU and between the BBU and the network management layer; it also applies to vRAN, an open vRAN has open interfaces between each element described in the vRAN definition</t>
  </si>
  <si>
    <t>Same as in 2G/3G/4G/5G RAN but with open interfaces between elements</t>
  </si>
  <si>
    <t>Open vRAN Sales ($M) and Growth Rates</t>
  </si>
  <si>
    <t>The LightCounting detailed wireless infrastructure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</si>
  <si>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This report analyzes the 4Q20 wireless infrastructure market worldwide and covers 2G, 3G, 4G, and 5G radio access network (RAN) and core network nodes. It presents historical data from 2016 to 2019, quarterly market size and vendor market shares, and a detailed market forecast through 2025 for 2G/3G/4G/5G RAN, including open vRAN and open RAN, and core networks (e.g., EPC, vEPC and 5GC), in over 10 product categories for each region (e.g., North America, Europe, Middle East Africa, Asia Pacific, Caribbean Latin America). The historical data accounts for sales of more than 30 wireless infrastructure vendors, including a few vendors that shared confidential sales data with LightCounting. The market forecast is based on a model correlating wireless infrastructure vendor sales with 20 years of service provider network rollout patterns analysis, and upgrades and expansion plans.</t>
  </si>
  <si>
    <t>Abstract</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</si>
  <si>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</si>
  <si>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t>We break wireless network footprints down in 4 categories:</t>
  </si>
  <si>
    <t>LightCounting forecasting involves the use of various forecasting methods and the combination of forecasts from more than one source.</t>
  </si>
  <si>
    <r>
      <t xml:space="preserve">1/ </t>
    </r>
    <r>
      <rPr>
        <b/>
        <sz val="10"/>
        <color theme="1"/>
        <rFont val="Arial"/>
        <family val="2"/>
      </rPr>
      <t>Very large:</t>
    </r>
    <r>
      <rPr>
        <sz val="10"/>
        <color theme="1"/>
        <rFont val="Arial"/>
        <family val="2"/>
      </rPr>
      <t xml:space="preserve"> &gt; 500,000 nodes or base stations (BTS) or cell sites (e.g., China with a total of 8.41 million BTS as of December 31, 2019, including 5.44 million 4G BTS)</t>
    </r>
  </si>
  <si>
    <r>
      <t xml:space="preserve">3/ </t>
    </r>
    <r>
      <rPr>
        <b/>
        <sz val="10"/>
        <color theme="1"/>
        <rFont val="Arial"/>
        <family val="2"/>
      </rPr>
      <t>Medium:</t>
    </r>
    <r>
      <rPr>
        <sz val="10"/>
        <color theme="1"/>
        <rFont val="Arial"/>
        <family val="2"/>
      </rPr>
      <t xml:space="preserve"> 50,000 &lt; BTS number &lt; 100,000 (e.g., US and many Asia nations)</t>
    </r>
  </si>
  <si>
    <r>
      <t xml:space="preserve">4/ </t>
    </r>
    <r>
      <rPr>
        <b/>
        <sz val="10"/>
        <color theme="1"/>
        <rFont val="Arial"/>
        <family val="2"/>
      </rPr>
      <t>Small:</t>
    </r>
    <r>
      <rPr>
        <sz val="10"/>
        <color theme="1"/>
        <rFont val="Arial"/>
        <family val="2"/>
      </rPr>
      <t xml:space="preserve"> BTS number &lt; 50,0000 (e.g., Europe, Middle East, Africa, Latin America)</t>
    </r>
  </si>
  <si>
    <r>
      <t xml:space="preserve">2/ </t>
    </r>
    <r>
      <rPr>
        <b/>
        <sz val="10"/>
        <color theme="1"/>
        <rFont val="Arial"/>
        <family val="2"/>
      </rPr>
      <t xml:space="preserve">Large: </t>
    </r>
    <r>
      <rPr>
        <sz val="10"/>
        <color theme="1"/>
        <rFont val="Arial"/>
        <family val="2"/>
      </rPr>
      <t>100,000 &lt; BTS number &lt; 500,000 (e.g., typically Japan and South Korea)</t>
    </r>
  </si>
  <si>
    <t>Expert opinions</t>
  </si>
  <si>
    <t>Cross-impact analysis</t>
  </si>
  <si>
    <t>Scenario analysis</t>
  </si>
  <si>
    <t>Financial analysis</t>
  </si>
  <si>
    <t xml:space="preserve">LightCounting does global economic and financial analysis of specific companies, using publicly available information such as SEC filings, company presentations or other market research findings as inputs to its forecasting. </t>
  </si>
  <si>
    <t xml:space="preserve">Scenarios consider developments such as new regulatory frameworks, macroeconomics events, and new technology introductions (e.g., massive MIMO, millimeter waves, higher order of modulation) that may impact network rollouts, upgrades and expansions. Expert opinions are often used to evaluate and compare different scenarios and pick the most possible one.  </t>
  </si>
  <si>
    <t>LightCounting forecasting methodology involves industry expert opinions as well as discussions with service providers, wireless infrastructure vendors, their suppliers and customers. It is through the synthesis of these opinions that a final forecast is refined.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</si>
  <si>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</si>
  <si>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Relationships often exist between legacy and new wireless infrastructure products that may not be revealed by any forecasting techniques. LightCounting forecasting recognizes that the occurrence of an event can, in turn, affect the likelihood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</si>
  <si>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Plain LTE remains in the 3G domain according to the ITU-IMT2000 sets of definitions, starting at 3.5G all the way up to 3.9G or pre-4G</t>
  </si>
  <si>
    <t>LTE-Advanced is the first iteration of 4G</t>
  </si>
  <si>
    <t>The total LTE footprint is being upgraded to LTE-A to pave the way for 5G</t>
  </si>
  <si>
    <t>Other includes Altran, Altiostar, ASOCS, Baicell, Comba Telecom, CommScope, Corning, Dell, Fairwaves, JMA Wireless, HPE, KMW, Kontron, MTI Mobile, Mavenir, Parallel Wireless, Phluido, QCT and Super Micro Computer</t>
  </si>
  <si>
    <t>Other includes Altran, Altiostar, Amdocs, ASOCS, Baicell, Comba Telecom, CommScope, Corning, Dell, Enea, Fairwaves, JMA Wireless, HPE, KMW, Kontron, Mavenir, Microsoft, MTI Mobile, Oracle, Parallel Wireless, Phluido, QCT and Super Micro Computer</t>
  </si>
  <si>
    <t>2020-2026</t>
  </si>
  <si>
    <r>
      <t xml:space="preserve">For more details, see June 25, 2020 Report: </t>
    </r>
    <r>
      <rPr>
        <b/>
        <i/>
        <sz val="12"/>
        <color theme="4"/>
        <rFont val="Arial"/>
        <family val="2"/>
      </rPr>
      <t>vRAN and Open RAN Market Update. Next update scheduled for June 24, 2021</t>
    </r>
  </si>
  <si>
    <t>Open vRAN Sales as % of 5G RAN + 4G RAN Sales (excluding potential open non-virtualized RAN deployments)</t>
  </si>
  <si>
    <t>Quarterly vEPC Sales ($M)</t>
  </si>
  <si>
    <t>Quarterly 5GC Sales ($M)</t>
  </si>
  <si>
    <t>Yearly 5GC Sales ($M)</t>
  </si>
  <si>
    <t>Quarterly Wireless Infrastructure Sales ($M)</t>
  </si>
  <si>
    <t>Yearly Wireless Infrastructure Sales ($M)</t>
  </si>
  <si>
    <t>Quarterly Wireless Infrastructure Sales Shares (%)</t>
  </si>
  <si>
    <t>Yearly Wireless Infrastructure Sales Shares (%)</t>
  </si>
  <si>
    <t>Total Wireless Infrastructure Vendor Sales Market Shares</t>
  </si>
  <si>
    <t>Silicom</t>
  </si>
  <si>
    <t>Open RAN (DU)</t>
  </si>
  <si>
    <t>Benetel</t>
  </si>
  <si>
    <t>Open RAN (RU)</t>
  </si>
  <si>
    <t>Other includes Affirmed Networks, Metaswitch both acquired by Microsoft, and Amdocs, Enea, HPE and Oracle</t>
  </si>
  <si>
    <t>Moved NEC out of Other as it reported its first 5GC sales</t>
  </si>
  <si>
    <t>LightCounting Wireless Infrastructure Shares, Size &amp; Forecast - 1Q21</t>
  </si>
  <si>
    <t>Quarterly 5G RAN Sales ($M), including open vRAN</t>
  </si>
  <si>
    <t>Yearly 5G RAN Sales ($M), including open vRAN</t>
  </si>
  <si>
    <t>Quarterly 4G RAN Sales ($M), including open vRAN</t>
  </si>
  <si>
    <t>Corrected NEC 2020 sales numbers that were too high</t>
  </si>
  <si>
    <t>Global Wireless Infrastructure Updates since 4Q20 Report</t>
  </si>
  <si>
    <t>Global Wireless Infrastructure 1Q21 Sales ($M)</t>
  </si>
  <si>
    <t>Global Wireless Infrastructure 1Q21 Sales Market Shares</t>
  </si>
  <si>
    <t>Global 1Q21 Sales ($M) Market Shares</t>
  </si>
  <si>
    <t>Global RAN 1Q21 Sales Market Shares</t>
  </si>
  <si>
    <t>Global 1Q21 RAN Sales ($M) Market Shares</t>
  </si>
  <si>
    <t>Global Wireless Infrastructure Commercial Networks Footprint - 1Q21 Update</t>
  </si>
  <si>
    <t>VoLTE</t>
  </si>
  <si>
    <t>Global Wireless Infrastructure Sales Forecast ($M) - 1Q21 Update</t>
  </si>
  <si>
    <t>Global RAN Sales Forecast ($M) - 1Q21 Update</t>
  </si>
  <si>
    <t>Wireless Infrastructure 1Q21 Sales Forecast ($M) - North America</t>
  </si>
  <si>
    <t>Wireless Infrastructure 1Q21 Sales Forecast ($M) - Asia Pacific</t>
  </si>
  <si>
    <t>Wireless Infrastructure 1Q21 Sales Forecast ($M) - Europe Middle East Africa</t>
  </si>
  <si>
    <t>Wireless Infrastructure 1Q21 Sales Forecast ($M) - CALA</t>
  </si>
  <si>
    <t>Open vRAN</t>
  </si>
  <si>
    <t>5G SA</t>
  </si>
  <si>
    <t>2021YTD</t>
  </si>
  <si>
    <t>5G RAN Mkt Shares</t>
  </si>
  <si>
    <t>Raised North America forecast to reflect increasing C-band activity and decreased Asia Pacific forecast to factor in potential issues in China and delays in India's 5G rollouts</t>
  </si>
  <si>
    <t>Open Virtual RAN (vRAN) Forecast - a subset of 3G/4G/5G RAN market size &amp; forecast and 100% open</t>
  </si>
  <si>
    <t>Note: vEPC is a subset of EPC and open vRAN is a subset of 2G/3G/4G/5G RAN</t>
  </si>
  <si>
    <t>1Q21 edition changes</t>
  </si>
  <si>
    <t>Added quarterly sales in summary table as we are now able to collect unit and sales numbers, which led to a new forecast model that delivered updated numbers</t>
  </si>
  <si>
    <t>Raised forecasts to reflect slower than anticipated decline</t>
  </si>
  <si>
    <t>Commercial Public Networks Launched so far (as of mid-April, 2021)</t>
  </si>
  <si>
    <t>May 2021 -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</si>
</sst>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_);\(#,##0.0\)"/>
  </numFmts>
  <fonts count="25">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sz val="14"/>
      <color theme="3"/>
      <name val="Arial"/>
      <family val="2"/>
    </font>
    <font>
      <b/>
      <sz val="14"/>
      <color theme="1"/>
      <name val="Arial"/>
      <family val="2"/>
    </font>
    <font>
      <sz val="10"/>
      <color rgb="FFFF0000"/>
      <name val="Arial"/>
      <family val="2"/>
    </font>
    <font>
      <b/>
      <sz val="10"/>
      <name val="Arial"/>
      <family val="2"/>
    </font>
    <font>
      <sz val="12"/>
      <color theme="1"/>
      <name val="Arial"/>
      <family val="2"/>
    </font>
    <font>
      <sz val="10"/>
      <color theme="1"/>
      <name val="Calibri"/>
      <family val="2"/>
      <scheme val="minor"/>
    </font>
    <font>
      <b/>
      <sz val="10"/>
      <color theme="1"/>
      <name val="Calibri"/>
      <family val="2"/>
      <scheme val="minor"/>
    </font>
    <font>
      <sz val="12"/>
      <color rgb="FF00B050"/>
      <name val="Arial"/>
      <family val="2"/>
    </font>
    <font>
      <b/>
      <sz val="12"/>
      <color theme="3"/>
      <name val="Arial"/>
      <family val="2"/>
    </font>
    <font>
      <b/>
      <sz val="18"/>
      <color theme="1"/>
      <name val="Arial"/>
      <family val="2"/>
    </font>
    <font>
      <b/>
      <sz val="12"/>
      <color theme="1"/>
      <name val="Arial"/>
      <family val="2"/>
    </font>
    <font>
      <sz val="11"/>
      <color theme="1"/>
      <name val="Calibri"/>
      <family val="2"/>
      <charset val="128"/>
      <scheme val="minor"/>
    </font>
    <font>
      <sz val="8"/>
      <name val="Calibri"/>
      <family val="2"/>
      <scheme val="minor"/>
    </font>
    <font>
      <b/>
      <sz val="12"/>
      <color theme="4"/>
      <name val="Arial"/>
      <family val="2"/>
    </font>
    <font>
      <b/>
      <i/>
      <sz val="12"/>
      <color theme="4"/>
      <name val="Arial"/>
      <family val="2"/>
    </font>
    <font>
      <sz val="10"/>
      <color rgb="FF00B050"/>
      <name val="Arial"/>
      <family val="2"/>
    </font>
    <font>
      <b/>
      <sz val="10"/>
      <color rgb="FFFF0000"/>
      <name val="Arial"/>
      <family val="2"/>
    </font>
    <font>
      <b/>
      <sz val="12"/>
      <color rgb="FFFF0000"/>
      <name val="Arial"/>
      <family val="2"/>
    </font>
    <font>
      <sz val="14"/>
      <color theme="4"/>
      <name val="Arial"/>
      <family val="2"/>
    </font>
    <font>
      <sz val="12"/>
      <color theme="4"/>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10" fillId="0" borderId="0"/>
    <xf numFmtId="44" fontId="2"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16" fillId="0" borderId="0">
      <alignment vertical="center"/>
    </xf>
  </cellStyleXfs>
  <cellXfs count="237">
    <xf numFmtId="0" fontId="0" fillId="0" borderId="0" xfId="0"/>
    <xf numFmtId="0" fontId="2" fillId="0" borderId="0" xfId="3"/>
    <xf numFmtId="0" fontId="2" fillId="2" borderId="0" xfId="3" applyFill="1"/>
    <xf numFmtId="0" fontId="2" fillId="2" borderId="0" xfId="3" applyFill="1" applyAlignment="1">
      <alignment wrapText="1"/>
    </xf>
    <xf numFmtId="0" fontId="2" fillId="0" borderId="1" xfId="3" applyBorder="1"/>
    <xf numFmtId="0" fontId="3" fillId="2" borderId="0" xfId="3" applyFont="1" applyFill="1" applyAlignment="1">
      <alignment vertical="center" wrapText="1"/>
    </xf>
    <xf numFmtId="0" fontId="4" fillId="2" borderId="0" xfId="3" applyFont="1" applyFill="1"/>
    <xf numFmtId="17" fontId="5" fillId="2" borderId="0" xfId="3" quotePrefix="1" applyNumberFormat="1" applyFont="1" applyFill="1" applyAlignment="1">
      <alignment horizontal="left"/>
    </xf>
    <xf numFmtId="0" fontId="6" fillId="2" borderId="0" xfId="3" applyFont="1" applyFill="1"/>
    <xf numFmtId="0" fontId="2" fillId="3" borderId="1" xfId="3" applyFill="1" applyBorder="1"/>
    <xf numFmtId="0" fontId="2" fillId="2" borderId="0" xfId="3" applyFill="1" applyProtection="1">
      <protection locked="0"/>
    </xf>
    <xf numFmtId="17" fontId="9" fillId="2" borderId="0" xfId="3" applyNumberFormat="1" applyFont="1" applyFill="1"/>
    <xf numFmtId="0" fontId="6" fillId="2" borderId="0" xfId="3" applyFont="1" applyFill="1" applyProtection="1">
      <protection locked="0"/>
    </xf>
    <xf numFmtId="0" fontId="10" fillId="0" borderId="0" xfId="5"/>
    <xf numFmtId="0" fontId="11" fillId="0" borderId="0" xfId="5" applyFont="1"/>
    <xf numFmtId="0" fontId="2" fillId="0" borderId="1" xfId="3" applyFill="1" applyBorder="1"/>
    <xf numFmtId="1" fontId="3" fillId="0" borderId="1" xfId="3" applyNumberFormat="1" applyFont="1" applyFill="1" applyBorder="1" applyAlignment="1">
      <alignment horizontal="left"/>
    </xf>
    <xf numFmtId="0" fontId="2" fillId="0" borderId="0" xfId="3" quotePrefix="1"/>
    <xf numFmtId="9" fontId="0" fillId="0" borderId="0" xfId="4" applyFont="1"/>
    <xf numFmtId="164" fontId="3" fillId="0" borderId="1" xfId="6" applyNumberFormat="1" applyFont="1" applyBorder="1"/>
    <xf numFmtId="0" fontId="2" fillId="3" borderId="1" xfId="3" applyFill="1" applyBorder="1" applyAlignment="1">
      <alignment horizontal="center"/>
    </xf>
    <xf numFmtId="0" fontId="4" fillId="0" borderId="0" xfId="3" applyFont="1" applyAlignment="1">
      <alignment horizontal="left"/>
    </xf>
    <xf numFmtId="165" fontId="2" fillId="0" borderId="1" xfId="3" applyNumberFormat="1" applyBorder="1"/>
    <xf numFmtId="165" fontId="3" fillId="0" borderId="1" xfId="3" applyNumberFormat="1" applyFont="1" applyBorder="1"/>
    <xf numFmtId="0" fontId="12" fillId="0" borderId="0" xfId="3" applyFont="1" applyAlignment="1">
      <alignment horizontal="center"/>
    </xf>
    <xf numFmtId="9" fontId="7" fillId="0" borderId="0" xfId="4" applyFont="1"/>
    <xf numFmtId="0" fontId="13" fillId="0" borderId="0" xfId="3" applyFont="1"/>
    <xf numFmtId="17" fontId="9" fillId="0" borderId="0" xfId="3" applyNumberFormat="1" applyFont="1"/>
    <xf numFmtId="0" fontId="6" fillId="0" borderId="0" xfId="3" applyFont="1"/>
    <xf numFmtId="9" fontId="3" fillId="0" borderId="1" xfId="2" applyFont="1" applyBorder="1"/>
    <xf numFmtId="9" fontId="2" fillId="0" borderId="1" xfId="2" applyFont="1" applyBorder="1"/>
    <xf numFmtId="0" fontId="2" fillId="3" borderId="1" xfId="3" applyFill="1" applyBorder="1" applyAlignment="1">
      <alignment horizontal="left"/>
    </xf>
    <xf numFmtId="164" fontId="3" fillId="0" borderId="1" xfId="1" applyNumberFormat="1" applyFont="1" applyBorder="1"/>
    <xf numFmtId="164" fontId="2" fillId="0" borderId="1" xfId="1" applyNumberFormat="1" applyFont="1" applyBorder="1"/>
    <xf numFmtId="0" fontId="2" fillId="0" borderId="1" xfId="3" applyFill="1" applyBorder="1" applyAlignment="1">
      <alignment horizontal="left"/>
    </xf>
    <xf numFmtId="0" fontId="2" fillId="0" borderId="1" xfId="3" applyBorder="1" applyAlignment="1">
      <alignment horizontal="right"/>
    </xf>
    <xf numFmtId="0" fontId="3" fillId="3" borderId="5" xfId="0" applyFont="1" applyFill="1" applyBorder="1" applyAlignment="1">
      <alignment horizontal="center"/>
    </xf>
    <xf numFmtId="9" fontId="3" fillId="0" borderId="5" xfId="4" applyFont="1" applyFill="1" applyBorder="1" applyAlignment="1">
      <alignment horizontal="center"/>
    </xf>
    <xf numFmtId="164" fontId="3" fillId="0" borderId="4" xfId="6" applyNumberFormat="1" applyFont="1" applyBorder="1"/>
    <xf numFmtId="9" fontId="3" fillId="0" borderId="4" xfId="2" applyFont="1" applyBorder="1"/>
    <xf numFmtId="0" fontId="2" fillId="0" borderId="6" xfId="3" applyBorder="1"/>
    <xf numFmtId="9" fontId="3" fillId="0" borderId="6" xfId="4" applyFont="1" applyFill="1" applyBorder="1" applyAlignment="1">
      <alignment horizontal="center"/>
    </xf>
    <xf numFmtId="0" fontId="2" fillId="0" borderId="7" xfId="3" applyBorder="1"/>
    <xf numFmtId="44" fontId="2" fillId="0" borderId="0" xfId="1" applyFont="1"/>
    <xf numFmtId="165" fontId="3" fillId="0" borderId="1" xfId="7" applyNumberFormat="1" applyFont="1" applyBorder="1"/>
    <xf numFmtId="165" fontId="3" fillId="0" borderId="4" xfId="7" applyNumberFormat="1" applyFont="1" applyBorder="1"/>
    <xf numFmtId="9" fontId="3" fillId="0" borderId="7" xfId="4" applyFont="1" applyFill="1" applyBorder="1" applyAlignment="1">
      <alignment horizontal="center"/>
    </xf>
    <xf numFmtId="0" fontId="14" fillId="4" borderId="0" xfId="0" applyFont="1" applyFill="1"/>
    <xf numFmtId="0" fontId="0" fillId="4" borderId="0" xfId="0" applyFill="1"/>
    <xf numFmtId="0" fontId="0" fillId="4" borderId="0" xfId="0" applyFill="1" applyAlignment="1">
      <alignment horizontal="center"/>
    </xf>
    <xf numFmtId="0" fontId="15" fillId="4" borderId="0" xfId="0" applyFont="1" applyFill="1"/>
    <xf numFmtId="0" fontId="2" fillId="2" borderId="0" xfId="3" applyFill="1" applyBorder="1" applyAlignment="1">
      <alignment horizontal="center"/>
    </xf>
    <xf numFmtId="164" fontId="3" fillId="2" borderId="0" xfId="6" applyNumberFormat="1" applyFont="1" applyFill="1" applyBorder="1"/>
    <xf numFmtId="164" fontId="0" fillId="2" borderId="0" xfId="6" applyNumberFormat="1" applyFont="1" applyFill="1" applyBorder="1"/>
    <xf numFmtId="0" fontId="7" fillId="0" borderId="0" xfId="3" applyFont="1"/>
    <xf numFmtId="165" fontId="7" fillId="0" borderId="0" xfId="7" applyNumberFormat="1" applyFont="1"/>
    <xf numFmtId="3" fontId="2" fillId="0" borderId="0" xfId="3" applyNumberFormat="1"/>
    <xf numFmtId="164" fontId="2" fillId="0" borderId="0" xfId="1" applyNumberFormat="1" applyFont="1"/>
    <xf numFmtId="0" fontId="3" fillId="2" borderId="0" xfId="0" applyFont="1" applyFill="1" applyBorder="1" applyAlignment="1">
      <alignment horizontal="center"/>
    </xf>
    <xf numFmtId="0" fontId="0" fillId="2" borderId="0" xfId="0" applyFill="1" applyBorder="1" applyAlignment="1">
      <alignment horizontal="center"/>
    </xf>
    <xf numFmtId="9" fontId="3" fillId="2" borderId="0" xfId="4" applyFont="1" applyFill="1" applyBorder="1" applyAlignment="1">
      <alignment horizontal="center"/>
    </xf>
    <xf numFmtId="0" fontId="2" fillId="2" borderId="0" xfId="3" applyFill="1" applyBorder="1"/>
    <xf numFmtId="0" fontId="3" fillId="0" borderId="0" xfId="0" applyFont="1" applyFill="1" applyBorder="1" applyAlignment="1">
      <alignment horizontal="center"/>
    </xf>
    <xf numFmtId="0" fontId="0" fillId="0" borderId="0" xfId="0" applyFill="1" applyBorder="1" applyAlignment="1">
      <alignment horizontal="center"/>
    </xf>
    <xf numFmtId="9" fontId="3" fillId="0" borderId="0" xfId="4" applyFont="1" applyFill="1" applyBorder="1" applyAlignment="1">
      <alignment horizontal="center"/>
    </xf>
    <xf numFmtId="0" fontId="4" fillId="0" borderId="0" xfId="3" applyFont="1" applyAlignment="1">
      <alignment horizontal="center"/>
    </xf>
    <xf numFmtId="0" fontId="2" fillId="0" borderId="0" xfId="3" applyBorder="1"/>
    <xf numFmtId="9" fontId="3" fillId="0" borderId="0" xfId="2" applyFont="1" applyBorder="1"/>
    <xf numFmtId="9" fontId="2" fillId="0" borderId="0" xfId="2" applyFont="1" applyBorder="1"/>
    <xf numFmtId="165" fontId="2" fillId="0" borderId="0" xfId="3" applyNumberFormat="1" applyBorder="1"/>
    <xf numFmtId="164" fontId="2" fillId="2" borderId="0" xfId="1" applyNumberFormat="1" applyFont="1" applyFill="1" applyBorder="1"/>
    <xf numFmtId="9" fontId="2" fillId="2" borderId="0" xfId="2" applyFont="1" applyFill="1" applyBorder="1"/>
    <xf numFmtId="0" fontId="2" fillId="0" borderId="0" xfId="3" applyBorder="1" applyAlignment="1">
      <alignment horizontal="right"/>
    </xf>
    <xf numFmtId="0" fontId="3" fillId="0" borderId="1" xfId="6" applyNumberFormat="1" applyFont="1" applyBorder="1"/>
    <xf numFmtId="9" fontId="2" fillId="0" borderId="1" xfId="2" applyFont="1" applyBorder="1" applyAlignment="1">
      <alignment horizontal="right"/>
    </xf>
    <xf numFmtId="0" fontId="2" fillId="0" borderId="0" xfId="3" applyFont="1"/>
    <xf numFmtId="0" fontId="2" fillId="0" borderId="1" xfId="3" applyFont="1" applyBorder="1"/>
    <xf numFmtId="1" fontId="2" fillId="0" borderId="1" xfId="3" applyNumberFormat="1" applyFill="1" applyBorder="1" applyAlignment="1">
      <alignment horizontal="left"/>
    </xf>
    <xf numFmtId="2" fontId="0" fillId="0" borderId="0" xfId="2" applyNumberFormat="1" applyFont="1"/>
    <xf numFmtId="0" fontId="2" fillId="0" borderId="0" xfId="3" applyFill="1"/>
    <xf numFmtId="0" fontId="2" fillId="0" borderId="0" xfId="3" applyFont="1" applyFill="1"/>
    <xf numFmtId="9" fontId="3" fillId="0" borderId="0" xfId="2" applyFont="1" applyBorder="1" applyAlignment="1">
      <alignment horizontal="right"/>
    </xf>
    <xf numFmtId="9" fontId="8" fillId="0" borderId="0" xfId="2" applyFont="1" applyBorder="1" applyAlignment="1">
      <alignment horizontal="center"/>
    </xf>
    <xf numFmtId="167" fontId="3" fillId="0" borderId="0" xfId="2" applyNumberFormat="1" applyFont="1" applyBorder="1"/>
    <xf numFmtId="17" fontId="9" fillId="0" borderId="0" xfId="3" applyNumberFormat="1" applyFont="1" applyFill="1"/>
    <xf numFmtId="0" fontId="0" fillId="0" borderId="0" xfId="0" applyAlignment="1">
      <alignment wrapText="1"/>
    </xf>
    <xf numFmtId="0" fontId="2" fillId="2" borderId="0" xfId="3" applyFill="1" applyAlignment="1">
      <alignment vertical="top" wrapText="1"/>
    </xf>
    <xf numFmtId="0" fontId="3" fillId="0" borderId="0" xfId="3" applyFont="1" applyFill="1" applyAlignment="1">
      <alignment vertical="center" wrapText="1"/>
    </xf>
    <xf numFmtId="0" fontId="18" fillId="2" borderId="0" xfId="3" applyFont="1" applyFill="1"/>
    <xf numFmtId="0" fontId="18" fillId="2" borderId="0" xfId="3" applyFont="1" applyFill="1" applyProtection="1">
      <protection locked="0"/>
    </xf>
    <xf numFmtId="0" fontId="2" fillId="2" borderId="0" xfId="3" applyFill="1" applyAlignment="1">
      <alignment vertical="top"/>
    </xf>
    <xf numFmtId="0" fontId="2" fillId="2" borderId="0" xfId="3" applyFill="1" applyAlignment="1" applyProtection="1">
      <alignment vertical="top"/>
      <protection locked="0"/>
    </xf>
    <xf numFmtId="0" fontId="2" fillId="0" borderId="0" xfId="3" applyAlignment="1">
      <alignment vertical="top"/>
    </xf>
    <xf numFmtId="0" fontId="8" fillId="2" borderId="0" xfId="3" applyFont="1" applyFill="1" applyAlignment="1" applyProtection="1">
      <alignment vertical="top"/>
      <protection locked="0"/>
    </xf>
    <xf numFmtId="0" fontId="2" fillId="2" borderId="0" xfId="3" applyFill="1" applyAlignment="1" applyProtection="1">
      <alignment vertical="top" wrapText="1"/>
      <protection locked="0"/>
    </xf>
    <xf numFmtId="0" fontId="2" fillId="0" borderId="0" xfId="3" applyAlignment="1">
      <alignment vertical="top" wrapText="1"/>
    </xf>
    <xf numFmtId="0" fontId="0" fillId="0" borderId="0" xfId="0" applyAlignment="1">
      <alignment vertical="top" wrapText="1"/>
    </xf>
    <xf numFmtId="0" fontId="7" fillId="2" borderId="0" xfId="3" applyFont="1" applyFill="1" applyAlignment="1" applyProtection="1">
      <alignment vertical="top"/>
      <protection locked="0"/>
    </xf>
    <xf numFmtId="0" fontId="2" fillId="0" borderId="0" xfId="3" applyFill="1" applyProtection="1">
      <protection locked="0"/>
    </xf>
    <xf numFmtId="0" fontId="2" fillId="0" borderId="0" xfId="3" applyFill="1" applyAlignment="1" applyProtection="1">
      <alignment vertical="top"/>
      <protection locked="0"/>
    </xf>
    <xf numFmtId="0" fontId="7" fillId="0" borderId="0" xfId="3" applyFont="1" applyFill="1" applyProtection="1">
      <protection locked="0"/>
    </xf>
    <xf numFmtId="165" fontId="2" fillId="0" borderId="0" xfId="7" applyNumberFormat="1" applyFont="1"/>
    <xf numFmtId="43" fontId="3" fillId="0" borderId="0" xfId="7" applyFont="1" applyBorder="1"/>
    <xf numFmtId="43" fontId="2" fillId="0" borderId="0" xfId="7" applyFont="1" applyBorder="1"/>
    <xf numFmtId="0" fontId="3" fillId="0" borderId="0" xfId="3" applyFont="1"/>
    <xf numFmtId="0" fontId="4" fillId="0" borderId="0" xfId="3" applyFont="1" applyFill="1"/>
    <xf numFmtId="0" fontId="9" fillId="4" borderId="0" xfId="0" applyFont="1" applyFill="1"/>
    <xf numFmtId="0" fontId="9" fillId="4" borderId="0" xfId="0" applyFont="1" applyFill="1" applyAlignment="1">
      <alignment horizontal="center"/>
    </xf>
    <xf numFmtId="0" fontId="2" fillId="3" borderId="1" xfId="3" applyFont="1" applyFill="1" applyBorder="1" applyAlignment="1">
      <alignment horizontal="left"/>
    </xf>
    <xf numFmtId="0" fontId="2" fillId="3" borderId="1" xfId="3" applyFont="1" applyFill="1" applyBorder="1" applyAlignment="1">
      <alignment horizontal="center"/>
    </xf>
    <xf numFmtId="0" fontId="2" fillId="0" borderId="1" xfId="3" applyFont="1" applyBorder="1" applyAlignment="1">
      <alignment horizontal="right"/>
    </xf>
    <xf numFmtId="0" fontId="2" fillId="0" borderId="0" xfId="0" applyFont="1" applyFill="1"/>
    <xf numFmtId="164" fontId="3" fillId="0" borderId="1" xfId="6" applyNumberFormat="1" applyFont="1" applyBorder="1" applyAlignment="1">
      <alignment horizontal="left"/>
    </xf>
    <xf numFmtId="164" fontId="3" fillId="0" borderId="1" xfId="1" applyNumberFormat="1" applyFont="1" applyBorder="1" applyAlignment="1">
      <alignment horizontal="left"/>
    </xf>
    <xf numFmtId="164" fontId="2" fillId="0" borderId="1" xfId="1" applyNumberFormat="1" applyFont="1" applyBorder="1" applyAlignment="1">
      <alignment horizontal="left"/>
    </xf>
    <xf numFmtId="164" fontId="2" fillId="0" borderId="1" xfId="1" applyNumberFormat="1" applyFont="1" applyFill="1" applyBorder="1" applyAlignment="1">
      <alignment horizontal="left"/>
    </xf>
    <xf numFmtId="9" fontId="3" fillId="0" borderId="1" xfId="2" applyFont="1" applyBorder="1" applyAlignment="1">
      <alignment horizontal="right"/>
    </xf>
    <xf numFmtId="166" fontId="3" fillId="0" borderId="1" xfId="2" applyNumberFormat="1" applyFont="1" applyBorder="1" applyAlignment="1">
      <alignment horizontal="right"/>
    </xf>
    <xf numFmtId="164" fontId="3" fillId="0" borderId="4" xfId="6" applyNumberFormat="1" applyFont="1" applyBorder="1" applyAlignment="1">
      <alignment horizontal="left"/>
    </xf>
    <xf numFmtId="9" fontId="3" fillId="0" borderId="4" xfId="2" applyFont="1" applyBorder="1" applyAlignment="1">
      <alignment horizontal="right"/>
    </xf>
    <xf numFmtId="0" fontId="2" fillId="3" borderId="5" xfId="3" applyFill="1" applyBorder="1" applyAlignment="1">
      <alignment horizontal="center"/>
    </xf>
    <xf numFmtId="0" fontId="2" fillId="3" borderId="1" xfId="3" applyFont="1" applyFill="1" applyBorder="1"/>
    <xf numFmtId="0" fontId="2" fillId="3" borderId="5" xfId="3" applyFont="1" applyFill="1" applyBorder="1" applyAlignment="1">
      <alignment horizontal="center"/>
    </xf>
    <xf numFmtId="0" fontId="2" fillId="0" borderId="5" xfId="3" applyFont="1" applyBorder="1"/>
    <xf numFmtId="0" fontId="2" fillId="0" borderId="6" xfId="3" applyFont="1" applyBorder="1" applyAlignment="1">
      <alignment horizontal="right"/>
    </xf>
    <xf numFmtId="0" fontId="2" fillId="0" borderId="2" xfId="3" applyFont="1" applyBorder="1" applyAlignment="1">
      <alignment horizontal="right"/>
    </xf>
    <xf numFmtId="0" fontId="2" fillId="0" borderId="6" xfId="3" applyFont="1" applyBorder="1"/>
    <xf numFmtId="0" fontId="2" fillId="0" borderId="7" xfId="3" applyFont="1" applyBorder="1" applyAlignment="1">
      <alignment horizontal="right"/>
    </xf>
    <xf numFmtId="0" fontId="2" fillId="0" borderId="7" xfId="3" applyFont="1" applyBorder="1"/>
    <xf numFmtId="0" fontId="2" fillId="0" borderId="0" xfId="3" quotePrefix="1" applyFont="1"/>
    <xf numFmtId="165" fontId="2" fillId="0" borderId="0" xfId="3" quotePrefix="1" applyNumberFormat="1" applyFont="1"/>
    <xf numFmtId="165" fontId="2" fillId="0" borderId="0" xfId="3" applyNumberFormat="1" applyFont="1"/>
    <xf numFmtId="0" fontId="2" fillId="3" borderId="5" xfId="0" applyFont="1" applyFill="1" applyBorder="1" applyAlignment="1">
      <alignment horizontal="center"/>
    </xf>
    <xf numFmtId="0" fontId="2" fillId="3" borderId="1" xfId="0" applyFont="1" applyFill="1" applyBorder="1" applyAlignment="1">
      <alignment horizontal="center"/>
    </xf>
    <xf numFmtId="165" fontId="3" fillId="0" borderId="2" xfId="7" applyNumberFormat="1" applyFont="1" applyBorder="1" applyAlignment="1">
      <alignment horizontal="right"/>
    </xf>
    <xf numFmtId="165" fontId="3" fillId="0" borderId="1" xfId="7" applyNumberFormat="1" applyFont="1" applyBorder="1" applyAlignment="1">
      <alignment horizontal="right"/>
    </xf>
    <xf numFmtId="165" fontId="3" fillId="0" borderId="4" xfId="7" applyNumberFormat="1" applyFont="1" applyBorder="1" applyAlignment="1">
      <alignment horizontal="right"/>
    </xf>
    <xf numFmtId="0" fontId="2" fillId="0" borderId="1" xfId="3" applyFont="1" applyBorder="1" applyAlignment="1">
      <alignment horizontal="left"/>
    </xf>
    <xf numFmtId="0" fontId="2" fillId="2" borderId="0" xfId="3" applyFont="1" applyFill="1" applyBorder="1"/>
    <xf numFmtId="0" fontId="2" fillId="2" borderId="0" xfId="0" applyFont="1" applyFill="1" applyBorder="1" applyAlignment="1">
      <alignment horizontal="center"/>
    </xf>
    <xf numFmtId="0" fontId="2" fillId="0" borderId="0" xfId="3" applyFont="1" applyBorder="1" applyAlignment="1">
      <alignment horizontal="right"/>
    </xf>
    <xf numFmtId="0" fontId="2" fillId="0" borderId="0" xfId="3" applyFont="1" applyBorder="1"/>
    <xf numFmtId="0" fontId="2" fillId="0" borderId="0" xfId="3" applyFont="1" applyAlignment="1">
      <alignment horizontal="right"/>
    </xf>
    <xf numFmtId="0" fontId="4" fillId="0" borderId="0" xfId="3" applyFont="1"/>
    <xf numFmtId="3" fontId="2" fillId="0" borderId="0" xfId="3" applyNumberFormat="1" applyFont="1"/>
    <xf numFmtId="9" fontId="3" fillId="0" borderId="4" xfId="2" applyNumberFormat="1" applyFont="1" applyBorder="1" applyAlignment="1">
      <alignment horizontal="right"/>
    </xf>
    <xf numFmtId="0" fontId="2" fillId="0" borderId="1" xfId="3" applyFont="1" applyFill="1" applyBorder="1" applyAlignment="1">
      <alignment horizontal="left"/>
    </xf>
    <xf numFmtId="42" fontId="3" fillId="0" borderId="1" xfId="6" applyNumberFormat="1" applyFont="1" applyBorder="1"/>
    <xf numFmtId="42" fontId="2" fillId="0" borderId="1" xfId="6" applyNumberFormat="1" applyFont="1" applyBorder="1"/>
    <xf numFmtId="42" fontId="3" fillId="0" borderId="1" xfId="1" applyNumberFormat="1" applyFont="1" applyBorder="1"/>
    <xf numFmtId="42" fontId="2" fillId="0" borderId="1" xfId="1" applyNumberFormat="1" applyFont="1" applyBorder="1"/>
    <xf numFmtId="9" fontId="3" fillId="0" borderId="1" xfId="2" applyNumberFormat="1" applyFont="1" applyBorder="1"/>
    <xf numFmtId="9" fontId="3" fillId="0" borderId="1" xfId="6" applyNumberFormat="1" applyFont="1" applyBorder="1"/>
    <xf numFmtId="9" fontId="2" fillId="0" borderId="1" xfId="2" applyNumberFormat="1" applyFont="1" applyBorder="1"/>
    <xf numFmtId="9" fontId="2" fillId="0" borderId="1" xfId="2" applyNumberFormat="1" applyFont="1" applyFill="1" applyBorder="1" applyAlignment="1">
      <alignment horizontal="right"/>
    </xf>
    <xf numFmtId="9" fontId="2" fillId="0" borderId="1" xfId="3" applyNumberFormat="1" applyFill="1" applyBorder="1" applyAlignment="1">
      <alignment horizontal="center"/>
    </xf>
    <xf numFmtId="9" fontId="3" fillId="0" borderId="1" xfId="3" applyNumberFormat="1" applyFont="1" applyBorder="1"/>
    <xf numFmtId="42" fontId="3" fillId="0" borderId="1" xfId="6" applyNumberFormat="1" applyFont="1" applyFill="1" applyBorder="1"/>
    <xf numFmtId="0" fontId="2" fillId="0" borderId="1" xfId="3" applyFont="1" applyFill="1" applyBorder="1"/>
    <xf numFmtId="9" fontId="2" fillId="0" borderId="1" xfId="3" applyNumberFormat="1" applyFont="1" applyFill="1" applyBorder="1" applyAlignment="1">
      <alignment horizontal="center"/>
    </xf>
    <xf numFmtId="9" fontId="2" fillId="0" borderId="0" xfId="4" applyFont="1"/>
    <xf numFmtId="0" fontId="20" fillId="0" borderId="0" xfId="3" applyFont="1" applyAlignment="1">
      <alignment horizontal="center"/>
    </xf>
    <xf numFmtId="9" fontId="2" fillId="0" borderId="1" xfId="3" applyNumberFormat="1" applyBorder="1" applyAlignment="1">
      <alignment horizontal="right"/>
    </xf>
    <xf numFmtId="9" fontId="3" fillId="2" borderId="1" xfId="2" applyNumberFormat="1" applyFont="1" applyFill="1" applyBorder="1"/>
    <xf numFmtId="9" fontId="3" fillId="0" borderId="4" xfId="2" applyNumberFormat="1" applyFont="1" applyBorder="1"/>
    <xf numFmtId="42" fontId="3" fillId="0" borderId="4" xfId="6" applyNumberFormat="1" applyFont="1" applyBorder="1"/>
    <xf numFmtId="42" fontId="3" fillId="0" borderId="1" xfId="6" applyNumberFormat="1" applyFont="1" applyBorder="1" applyAlignment="1">
      <alignment horizontal="left"/>
    </xf>
    <xf numFmtId="42" fontId="3" fillId="0" borderId="4" xfId="6" applyNumberFormat="1" applyFont="1" applyBorder="1" applyAlignment="1">
      <alignment horizontal="left"/>
    </xf>
    <xf numFmtId="9" fontId="2" fillId="0" borderId="1" xfId="3" applyNumberFormat="1" applyFont="1" applyBorder="1" applyAlignment="1">
      <alignment horizontal="right"/>
    </xf>
    <xf numFmtId="164" fontId="7" fillId="0" borderId="0" xfId="1" applyNumberFormat="1" applyFont="1"/>
    <xf numFmtId="164" fontId="7" fillId="0" borderId="0" xfId="3" applyNumberFormat="1" applyFont="1"/>
    <xf numFmtId="166" fontId="3" fillId="0" borderId="1" xfId="2" applyNumberFormat="1" applyFont="1" applyBorder="1"/>
    <xf numFmtId="9" fontId="3" fillId="0" borderId="1" xfId="2" applyNumberFormat="1" applyFont="1" applyBorder="1" applyAlignment="1">
      <alignment horizontal="right"/>
    </xf>
    <xf numFmtId="42" fontId="3" fillId="2" borderId="1" xfId="6" applyNumberFormat="1" applyFont="1" applyFill="1" applyBorder="1"/>
    <xf numFmtId="37" fontId="3" fillId="0" borderId="1" xfId="3" applyNumberFormat="1" applyFont="1" applyBorder="1"/>
    <xf numFmtId="0" fontId="4" fillId="0" borderId="0" xfId="0" applyFont="1" applyFill="1"/>
    <xf numFmtId="9" fontId="2" fillId="0" borderId="0" xfId="2" applyFont="1"/>
    <xf numFmtId="10" fontId="2" fillId="0" borderId="0" xfId="3" applyNumberFormat="1"/>
    <xf numFmtId="0" fontId="2" fillId="0" borderId="0" xfId="3" applyAlignment="1">
      <alignment horizontal="center"/>
    </xf>
    <xf numFmtId="166" fontId="3" fillId="2" borderId="0" xfId="2" applyNumberFormat="1" applyFont="1" applyFill="1" applyBorder="1"/>
    <xf numFmtId="166" fontId="2" fillId="2" borderId="0" xfId="2" applyNumberFormat="1" applyFont="1" applyFill="1" applyBorder="1"/>
    <xf numFmtId="166" fontId="2" fillId="0" borderId="0" xfId="2" applyNumberFormat="1" applyFont="1"/>
    <xf numFmtId="166" fontId="2" fillId="0" borderId="0" xfId="3" applyNumberFormat="1"/>
    <xf numFmtId="9" fontId="8" fillId="0" borderId="1" xfId="2" applyFont="1" applyBorder="1" applyAlignment="1">
      <alignment horizontal="right"/>
    </xf>
    <xf numFmtId="164" fontId="2" fillId="0" borderId="0" xfId="3" applyNumberFormat="1" applyFont="1"/>
    <xf numFmtId="164" fontId="3" fillId="0" borderId="0" xfId="2" applyNumberFormat="1" applyFont="1" applyBorder="1"/>
    <xf numFmtId="1" fontId="7" fillId="0" borderId="0" xfId="3" applyNumberFormat="1" applyFont="1"/>
    <xf numFmtId="37" fontId="7" fillId="0" borderId="0" xfId="3" applyNumberFormat="1" applyFont="1"/>
    <xf numFmtId="0" fontId="7" fillId="0" borderId="0" xfId="3" applyFont="1" applyAlignment="1">
      <alignment horizontal="right"/>
    </xf>
    <xf numFmtId="42" fontId="2" fillId="0" borderId="0" xfId="3" applyNumberFormat="1"/>
    <xf numFmtId="168" fontId="7" fillId="0" borderId="0" xfId="3" applyNumberFormat="1" applyFont="1"/>
    <xf numFmtId="166" fontId="0" fillId="0" borderId="0" xfId="4" applyNumberFormat="1" applyFont="1"/>
    <xf numFmtId="0" fontId="2" fillId="0" borderId="0" xfId="3" quotePrefix="1" applyFont="1" applyAlignment="1">
      <alignment horizontal="right"/>
    </xf>
    <xf numFmtId="0" fontId="22" fillId="0" borderId="0" xfId="3" applyFont="1"/>
    <xf numFmtId="0" fontId="21" fillId="0" borderId="0" xfId="3" applyFont="1"/>
    <xf numFmtId="164" fontId="2" fillId="0" borderId="1" xfId="6" applyNumberFormat="1" applyFont="1" applyBorder="1"/>
    <xf numFmtId="0" fontId="2" fillId="0" borderId="1" xfId="3" applyFill="1" applyBorder="1" applyAlignment="1">
      <alignment horizontal="center"/>
    </xf>
    <xf numFmtId="9" fontId="2" fillId="0" borderId="1" xfId="3" applyNumberFormat="1" applyFill="1" applyBorder="1" applyAlignment="1">
      <alignment horizontal="left"/>
    </xf>
    <xf numFmtId="0" fontId="3" fillId="0" borderId="1" xfId="3" applyFont="1" applyBorder="1" applyAlignment="1">
      <alignment horizontal="right"/>
    </xf>
    <xf numFmtId="0" fontId="3" fillId="0" borderId="1" xfId="3" applyFont="1" applyBorder="1"/>
    <xf numFmtId="0" fontId="8" fillId="0" borderId="1" xfId="3" applyFont="1" applyBorder="1"/>
    <xf numFmtId="164" fontId="8" fillId="0" borderId="1" xfId="6" applyNumberFormat="1" applyFont="1" applyBorder="1" applyAlignment="1">
      <alignment horizontal="left"/>
    </xf>
    <xf numFmtId="0" fontId="8" fillId="0" borderId="0" xfId="3" applyFont="1" applyAlignment="1">
      <alignment horizontal="left"/>
    </xf>
    <xf numFmtId="0" fontId="3" fillId="3" borderId="1" xfId="3" applyFont="1" applyFill="1" applyBorder="1"/>
    <xf numFmtId="0" fontId="3" fillId="3" borderId="1" xfId="3" applyFont="1" applyFill="1" applyBorder="1" applyAlignment="1">
      <alignment horizontal="center"/>
    </xf>
    <xf numFmtId="0" fontId="3" fillId="0" borderId="0" xfId="3" applyFont="1" applyBorder="1" applyAlignment="1">
      <alignment horizontal="left"/>
    </xf>
    <xf numFmtId="0" fontId="3" fillId="0" borderId="0" xfId="3" applyFont="1" applyBorder="1" applyAlignment="1">
      <alignment horizontal="right"/>
    </xf>
    <xf numFmtId="0" fontId="3" fillId="0" borderId="0" xfId="3" applyFont="1" applyBorder="1"/>
    <xf numFmtId="9" fontId="2" fillId="0" borderId="0" xfId="2" applyFont="1" applyFill="1"/>
    <xf numFmtId="164" fontId="3" fillId="0" borderId="1" xfId="6" applyNumberFormat="1" applyFont="1" applyFill="1" applyBorder="1" applyAlignment="1">
      <alignment horizontal="left"/>
    </xf>
    <xf numFmtId="9" fontId="3" fillId="0" borderId="1" xfId="2" applyFont="1" applyFill="1" applyBorder="1" applyAlignment="1">
      <alignment horizontal="right"/>
    </xf>
    <xf numFmtId="0" fontId="3" fillId="3" borderId="1" xfId="3" applyFont="1" applyFill="1" applyBorder="1" applyAlignment="1">
      <alignment horizontal="left"/>
    </xf>
    <xf numFmtId="9" fontId="3" fillId="0" borderId="0" xfId="4" applyFont="1"/>
    <xf numFmtId="0" fontId="2" fillId="0" borderId="0" xfId="3" applyFill="1" applyBorder="1"/>
    <xf numFmtId="164" fontId="3" fillId="0" borderId="0" xfId="6" applyNumberFormat="1" applyFont="1" applyFill="1" applyBorder="1" applyAlignment="1">
      <alignment horizontal="left"/>
    </xf>
    <xf numFmtId="166" fontId="2" fillId="0" borderId="0" xfId="2" applyNumberFormat="1" applyFont="1" applyFill="1" applyBorder="1"/>
    <xf numFmtId="9" fontId="2" fillId="0" borderId="0" xfId="4" applyFont="1" applyFill="1"/>
    <xf numFmtId="42" fontId="2" fillId="0" borderId="0" xfId="3" applyNumberFormat="1" applyFont="1" applyFill="1"/>
    <xf numFmtId="0" fontId="2" fillId="0" borderId="0" xfId="5" applyFont="1"/>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0" fontId="2" fillId="2" borderId="0" xfId="3" applyFill="1" applyAlignment="1">
      <alignment horizontal="left" vertical="top" wrapText="1"/>
    </xf>
    <xf numFmtId="0" fontId="3" fillId="0" borderId="0" xfId="3" applyFont="1" applyFill="1" applyAlignment="1">
      <alignment horizontal="left" vertical="center" wrapText="1"/>
    </xf>
    <xf numFmtId="0" fontId="3" fillId="2" borderId="0" xfId="3" applyFont="1" applyFill="1" applyAlignment="1" applyProtection="1">
      <alignment horizontal="left" vertical="top" wrapText="1"/>
      <protection locked="0"/>
    </xf>
    <xf numFmtId="0" fontId="2" fillId="2" borderId="0" xfId="3" applyFill="1" applyAlignment="1" applyProtection="1">
      <alignment horizontal="left" vertical="top" wrapText="1"/>
      <protection locked="0"/>
    </xf>
    <xf numFmtId="0" fontId="4" fillId="2" borderId="0" xfId="3" applyFont="1" applyFill="1" applyAlignment="1">
      <alignment horizontal="left" vertical="top"/>
    </xf>
    <xf numFmtId="0" fontId="2" fillId="2" borderId="0" xfId="3" applyFill="1" applyAlignment="1">
      <alignment horizontal="left" vertical="top"/>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17" fontId="23" fillId="2" borderId="0" xfId="3" quotePrefix="1" applyNumberFormat="1" applyFont="1" applyFill="1" applyAlignment="1">
      <alignment horizontal="left"/>
    </xf>
    <xf numFmtId="17" fontId="24" fillId="0" borderId="0" xfId="3" applyNumberFormat="1" applyFont="1"/>
  </cellXfs>
  <cellStyles count="11">
    <cellStyle name="%" xfId="9" xr:uid="{89E22CE5-E45A-471A-B825-79CBD8BA36C5}"/>
    <cellStyle name="Comma" xfId="7" builtinId="3"/>
    <cellStyle name="Currency" xfId="1" builtinId="4"/>
    <cellStyle name="Currency 2" xfId="6" xr:uid="{9DFAB32D-6CFB-426D-AC0B-6F93292266DC}"/>
    <cellStyle name="Normal" xfId="0" builtinId="0"/>
    <cellStyle name="Normal 2" xfId="3" xr:uid="{D84BBB1A-A4D7-46A2-9BE4-810A03B6CE2F}"/>
    <cellStyle name="Normal 3" xfId="5" xr:uid="{AF420817-26CF-4525-B2DC-BF34D5BE2270}"/>
    <cellStyle name="Normal 4" xfId="8" xr:uid="{FF786619-FAC5-476A-91A3-66099D57FF5E}"/>
    <cellStyle name="Normal 9" xfId="10" xr:uid="{52A2A3D5-8018-4CC7-A146-9E4B5E9F8AEC}"/>
    <cellStyle name="Percent" xfId="2" builtinId="5"/>
    <cellStyle name="Percent 2" xfId="4" xr:uid="{D29B8850-CEB4-4218-808F-5A0E364896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Wireless Infrastructure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Summary!$B$62</c:f>
              <c:strCache>
                <c:ptCount val="1"/>
                <c:pt idx="0">
                  <c:v>5G</c:v>
                </c:pt>
              </c:strCache>
            </c:strRef>
          </c:tx>
          <c:spPr>
            <a:solidFill>
              <a:schemeClr val="accent1"/>
            </a:solidFill>
            <a:ln>
              <a:noFill/>
            </a:ln>
            <a:effectLst/>
          </c:spPr>
          <c:invertIfNegative val="0"/>
          <c:cat>
            <c:numRef>
              <c:f>Summary!$C$61:$M$61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Summary!$C$62:$M$62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780-4371-B5C9-1E3C8015EE3D}"/>
            </c:ext>
          </c:extLst>
        </c:ser>
        <c:ser>
          <c:idx val="1"/>
          <c:order val="1"/>
          <c:tx>
            <c:strRef>
              <c:f>Summary!$B$63</c:f>
              <c:strCache>
                <c:ptCount val="1"/>
                <c:pt idx="0">
                  <c:v>4G</c:v>
                </c:pt>
              </c:strCache>
            </c:strRef>
          </c:tx>
          <c:spPr>
            <a:solidFill>
              <a:schemeClr val="accent2"/>
            </a:solidFill>
            <a:ln>
              <a:noFill/>
            </a:ln>
            <a:effectLst/>
          </c:spPr>
          <c:invertIfNegative val="0"/>
          <c:cat>
            <c:numRef>
              <c:f>Summary!$C$61:$M$61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Summary!$C$63:$M$63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780-4371-B5C9-1E3C8015EE3D}"/>
            </c:ext>
          </c:extLst>
        </c:ser>
        <c:ser>
          <c:idx val="2"/>
          <c:order val="2"/>
          <c:tx>
            <c:strRef>
              <c:f>Summary!$B$64</c:f>
              <c:strCache>
                <c:ptCount val="1"/>
                <c:pt idx="0">
                  <c:v>2G/3G</c:v>
                </c:pt>
              </c:strCache>
            </c:strRef>
          </c:tx>
          <c:spPr>
            <a:solidFill>
              <a:schemeClr val="accent3"/>
            </a:solidFill>
            <a:ln>
              <a:noFill/>
            </a:ln>
            <a:effectLst/>
          </c:spPr>
          <c:invertIfNegative val="0"/>
          <c:cat>
            <c:numRef>
              <c:f>Summary!$C$61:$M$61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Summary!$C$64:$M$64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4780-4371-B5C9-1E3C8015EE3D}"/>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Wireless Infrastructure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Shares'!$B$24</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Shares'!$C$23:$K$23</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Shares'!$C$24:$K$24</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D091-4348-A9ED-BDED9DCF5562}"/>
            </c:ext>
          </c:extLst>
        </c:ser>
        <c:ser>
          <c:idx val="1"/>
          <c:order val="1"/>
          <c:tx>
            <c:strRef>
              <c:f>'Total Market Shares'!$B$25</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Shares'!$C$23:$K$23</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Shares'!$C$25:$K$25</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D091-4348-A9ED-BDED9DCF5562}"/>
            </c:ext>
          </c:extLst>
        </c:ser>
        <c:ser>
          <c:idx val="2"/>
          <c:order val="2"/>
          <c:tx>
            <c:strRef>
              <c:f>'Total Market Shares'!$B$26</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Shares'!$C$23:$K$23</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Shares'!$C$26:$K$26</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D091-4348-A9ED-BDED9DCF5562}"/>
            </c:ext>
          </c:extLst>
        </c:ser>
        <c:ser>
          <c:idx val="3"/>
          <c:order val="3"/>
          <c:tx>
            <c:strRef>
              <c:f>'Total Market Shares'!$B$27</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Shares'!$C$23:$K$23</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Shares'!$C$27:$K$27</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D091-4348-A9ED-BDED9DCF5562}"/>
            </c:ext>
          </c:extLst>
        </c:ser>
        <c:ser>
          <c:idx val="4"/>
          <c:order val="4"/>
          <c:tx>
            <c:strRef>
              <c:f>'Total Market Shares'!$B$28</c:f>
              <c:strCache>
                <c:ptCount val="1"/>
                <c:pt idx="0">
                  <c:v>Mavenir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Shares'!$C$23:$K$23</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Shares'!$C$28:$K$28</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D091-4348-A9ED-BDED9DCF5562}"/>
            </c:ext>
          </c:extLst>
        </c:ser>
        <c:ser>
          <c:idx val="5"/>
          <c:order val="5"/>
          <c:tx>
            <c:strRef>
              <c:f>'Total Market Shares'!$B$29</c:f>
              <c:strCache>
                <c:ptCount val="1"/>
                <c:pt idx="0">
                  <c:v>NEC</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Shares'!$C$23:$K$23</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Shares'!$C$29:$K$29</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D091-4348-A9ED-BDED9DCF5562}"/>
            </c:ext>
          </c:extLst>
        </c:ser>
        <c:ser>
          <c:idx val="6"/>
          <c:order val="6"/>
          <c:tx>
            <c:strRef>
              <c:f>'Total Market Shares'!$B$30</c:f>
              <c:strCache>
                <c:ptCount val="1"/>
                <c:pt idx="0">
                  <c:v>Nokia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Shares'!$C$23:$K$23</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Shares'!$C$30:$K$30</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6-D091-4348-A9ED-BDED9DCF5562}"/>
            </c:ext>
          </c:extLst>
        </c:ser>
        <c:ser>
          <c:idx val="7"/>
          <c:order val="7"/>
          <c:tx>
            <c:strRef>
              <c:f>'Total Market Shares'!$B$31</c:f>
              <c:strCache>
                <c:ptCount val="1"/>
                <c:pt idx="0">
                  <c:v>Samsung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Shares'!$C$23:$K$23</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Shares'!$C$31:$K$31</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7-D091-4348-A9ED-BDED9DCF5562}"/>
            </c:ext>
          </c:extLst>
        </c:ser>
        <c:ser>
          <c:idx val="8"/>
          <c:order val="8"/>
          <c:tx>
            <c:strRef>
              <c:f>'Total Market Shares'!$B$32</c:f>
              <c:strCache>
                <c:ptCount val="1"/>
                <c:pt idx="0">
                  <c:v>ZTE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Shares'!$C$23:$K$23</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Shares'!$C$32:$K$32</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9-D091-4348-A9ED-BDED9DCF5562}"/>
            </c:ext>
          </c:extLst>
        </c:ser>
        <c:ser>
          <c:idx val="9"/>
          <c:order val="9"/>
          <c:tx>
            <c:strRef>
              <c:f>'Total Market Shares'!$B$33</c:f>
              <c:strCache>
                <c:ptCount val="1"/>
                <c:pt idx="0">
                  <c:v>Other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'Total Market Shares'!$C$23:$K$23</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Shares'!$C$33:$K$33</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A-D091-4348-A9ED-BDED9DCF5562}"/>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41-467F-B8E6-32B8381FB4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41-467F-B8E6-32B8381FB4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41-467F-B8E6-32B8381FB4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41-467F-B8E6-32B8381FB4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41-467F-B8E6-32B8381FB4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41-467F-B8E6-32B8381FB4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41-467F-B8E6-32B8381FB4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41-467F-B8E6-32B8381FB4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E2D-4E51-9AB3-F84CE516311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3CB-486C-A7E2-A54A87D7C9D1}"/>
              </c:ext>
            </c:extLst>
          </c:dPt>
          <c:dLbls>
            <c:dLbl>
              <c:idx val="4"/>
              <c:layout>
                <c:manualLayout>
                  <c:x val="5.7870370370370371E-2"/>
                  <c:y val="4.761904761904747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0699304947992612"/>
                      <c:h val="9.9574115735533056E-2"/>
                    </c:manualLayout>
                  </c15:layout>
                </c:ext>
                <c:ext xmlns:c16="http://schemas.microsoft.com/office/drawing/2014/chart" uri="{C3380CC4-5D6E-409C-BE32-E72D297353CC}">
                  <c16:uniqueId val="{00000009-4E41-467F-B8E6-32B8381FB46B}"/>
                </c:ext>
              </c:extLst>
            </c:dLbl>
            <c:dLbl>
              <c:idx val="5"/>
              <c:layout>
                <c:manualLayout>
                  <c:x val="-3.3436213991769596E-2"/>
                  <c:y val="-3.571428571428585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E41-467F-B8E6-32B8381FB46B}"/>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'Total Market Shares'!$N$24:$N$33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Shares'!$P$24:$P$33</c:f>
              <c:numCache>
                <c:formatCode>0%</c:formatCode>
                <c:ptCount val="10"/>
                <c:pt idx="0" formatCode="0.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0-4E41-467F-B8E6-32B8381FB46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RAN (2G/3G/4G/5G)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Shares'!$B$72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Shares'!$C$71:$K$71</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Shares'!$C$72:$K$72</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38F0-4465-880A-CA152B7B4E9D}"/>
            </c:ext>
          </c:extLst>
        </c:ser>
        <c:ser>
          <c:idx val="1"/>
          <c:order val="1"/>
          <c:tx>
            <c:strRef>
              <c:f>'Total Market Shares'!$B$73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Shares'!$C$71:$K$71</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Shares'!$C$73:$K$73</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38F0-4465-880A-CA152B7B4E9D}"/>
            </c:ext>
          </c:extLst>
        </c:ser>
        <c:ser>
          <c:idx val="2"/>
          <c:order val="2"/>
          <c:tx>
            <c:strRef>
              <c:f>'Total Market Shares'!$B$74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Shares'!$C$71:$K$71</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Shares'!$C$74:$K$74</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38F0-4465-880A-CA152B7B4E9D}"/>
            </c:ext>
          </c:extLst>
        </c:ser>
        <c:ser>
          <c:idx val="3"/>
          <c:order val="3"/>
          <c:tx>
            <c:strRef>
              <c:f>'Total Market Shares'!$B$75</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Shares'!$C$71:$K$71</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Shares'!$C$75:$K$75</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38F0-4465-880A-CA152B7B4E9D}"/>
            </c:ext>
          </c:extLst>
        </c:ser>
        <c:ser>
          <c:idx val="4"/>
          <c:order val="4"/>
          <c:tx>
            <c:strRef>
              <c:f>'Total Market Shares'!$B$76</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Shares'!$C$71:$K$71</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Shares'!$C$76:$K$76</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38F0-4465-880A-CA152B7B4E9D}"/>
            </c:ext>
          </c:extLst>
        </c:ser>
        <c:ser>
          <c:idx val="5"/>
          <c:order val="5"/>
          <c:tx>
            <c:strRef>
              <c:f>'Total Market Shares'!$B$77</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Shares'!$C$71:$K$71</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Shares'!$C$77:$K$77</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38F0-4465-880A-CA152B7B4E9D}"/>
            </c:ext>
          </c:extLst>
        </c:ser>
        <c:ser>
          <c:idx val="6"/>
          <c:order val="6"/>
          <c:tx>
            <c:strRef>
              <c:f>'Total Market Shares'!$B$78</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Shares'!$C$71:$K$71</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Shares'!$C$78:$K$78</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6-38F0-4465-880A-CA152B7B4E9D}"/>
            </c:ext>
          </c:extLst>
        </c:ser>
        <c:ser>
          <c:idx val="7"/>
          <c:order val="7"/>
          <c:tx>
            <c:strRef>
              <c:f>'Total Market Shares'!$B$79</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Shares'!$C$71:$K$71</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Shares'!$C$79:$K$79</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7-38F0-4465-880A-CA152B7B4E9D}"/>
            </c:ext>
          </c:extLst>
        </c:ser>
        <c:ser>
          <c:idx val="8"/>
          <c:order val="8"/>
          <c:tx>
            <c:strRef>
              <c:f>'Total Market Shares'!$B$80</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Shares'!$C$71:$K$71</c:f>
              <c:strCache>
                <c:ptCount val="9"/>
                <c:pt idx="0">
                  <c:v>1Q19</c:v>
                </c:pt>
                <c:pt idx="1">
                  <c:v>2Q19</c:v>
                </c:pt>
                <c:pt idx="2">
                  <c:v>3Q19</c:v>
                </c:pt>
                <c:pt idx="3">
                  <c:v>4Q19</c:v>
                </c:pt>
                <c:pt idx="4">
                  <c:v>1Q20</c:v>
                </c:pt>
                <c:pt idx="5">
                  <c:v>2Q20</c:v>
                </c:pt>
                <c:pt idx="6">
                  <c:v>3Q20</c:v>
                </c:pt>
                <c:pt idx="7">
                  <c:v>4Q20</c:v>
                </c:pt>
                <c:pt idx="8">
                  <c:v>1Q21</c:v>
                </c:pt>
              </c:strCache>
            </c:strRef>
          </c:cat>
          <c:val>
            <c:numRef>
              <c:f>'Total Market Shares'!$C$80:$K$80</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8-38F0-4465-880A-CA152B7B4E9D}"/>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CC-4DAC-BB87-D7FF9BA82F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CC-4DAC-BB87-D7FF9BA82F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CC-4DAC-BB87-D7FF9BA82F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CC-4DAC-BB87-D7FF9BA82F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CC-4DAC-BB87-D7FF9BA82F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BCC-4DAC-BB87-D7FF9BA82F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BCC-4DAC-BB87-D7FF9BA82F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BCC-4DAC-BB87-D7FF9BA82F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BCC-4DAC-BB87-D7FF9BA82F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450-44D6-BA14-AE702FC4E04F}"/>
              </c:ext>
            </c:extLst>
          </c:dPt>
          <c:dLbls>
            <c:dLbl>
              <c:idx val="0"/>
              <c:layout>
                <c:manualLayout>
                  <c:x val="4.6296296296296294E-2"/>
                  <c:y val="1.19047619047619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CC-4DAC-BB87-D7FF9BA82F37}"/>
                </c:ext>
              </c:extLst>
            </c:dLbl>
            <c:dLbl>
              <c:idx val="4"/>
              <c:layout>
                <c:manualLayout>
                  <c:x val="4.7582304526748921E-2"/>
                  <c:y val="1.7857142857142856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756918116716892"/>
                      <c:h val="0.12269747531558556"/>
                    </c:manualLayout>
                  </c15:layout>
                </c:ext>
                <c:ext xmlns:c16="http://schemas.microsoft.com/office/drawing/2014/chart" uri="{C3380CC4-5D6E-409C-BE32-E72D297353CC}">
                  <c16:uniqueId val="{00000009-1BCC-4DAC-BB87-D7FF9BA82F37}"/>
                </c:ext>
              </c:extLst>
            </c:dLbl>
            <c:dLbl>
              <c:idx val="5"/>
              <c:layout>
                <c:manualLayout>
                  <c:x val="-4.1152263374485597E-2"/>
                  <c:y val="-3.9682539682539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BCC-4DAC-BB87-D7FF9BA82F3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'Total Market Shares'!$N$24:$N$33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Shares'!$O$24:$O$33</c:f>
              <c:numCache>
                <c:formatCode>0%</c:formatCode>
                <c:ptCount val="10"/>
                <c:pt idx="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2-1BCC-4DAC-BB87-D7FF9BA82F3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Shares'!$C$22:$K$22</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224A-4C7E-93B8-5DA5F658B275}"/>
            </c:ext>
          </c:extLst>
        </c:ser>
        <c:ser>
          <c:idx val="1"/>
          <c:order val="1"/>
          <c:tx>
            <c:strRef>
              <c:f>'5G RAN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Shares'!$C$23:$K$23</c:f>
              <c:numCache>
                <c:formatCode>0%</c:formatCode>
                <c:ptCount val="9"/>
                <c:pt idx="0">
                  <c:v>0</c:v>
                </c:pt>
                <c:pt idx="1">
                  <c:v>0</c:v>
                </c:pt>
                <c:pt idx="2">
                  <c:v>0</c:v>
                </c:pt>
                <c:pt idx="3" formatCode="0.0%">
                  <c:v>0</c:v>
                </c:pt>
                <c:pt idx="4">
                  <c:v>0</c:v>
                </c:pt>
                <c:pt idx="5" formatCode="0.0%">
                  <c:v>0</c:v>
                </c:pt>
                <c:pt idx="6">
                  <c:v>0</c:v>
                </c:pt>
                <c:pt idx="7">
                  <c:v>0</c:v>
                </c:pt>
                <c:pt idx="8">
                  <c:v>0</c:v>
                </c:pt>
              </c:numCache>
            </c:numRef>
          </c:val>
          <c:smooth val="0"/>
          <c:extLst>
            <c:ext xmlns:c16="http://schemas.microsoft.com/office/drawing/2014/chart" uri="{C3380CC4-5D6E-409C-BE32-E72D297353CC}">
              <c16:uniqueId val="{00000001-224A-4C7E-93B8-5DA5F658B275}"/>
            </c:ext>
          </c:extLst>
        </c:ser>
        <c:ser>
          <c:idx val="2"/>
          <c:order val="2"/>
          <c:tx>
            <c:strRef>
              <c:f>'5G RAN Market Shares'!$B$24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Shares'!$C$24:$K$24</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224A-4C7E-93B8-5DA5F658B275}"/>
            </c:ext>
          </c:extLst>
        </c:ser>
        <c:ser>
          <c:idx val="3"/>
          <c:order val="3"/>
          <c:tx>
            <c:strRef>
              <c:f>'5G RAN Market Shares'!$B$25</c:f>
              <c:strCache>
                <c:ptCount val="1"/>
                <c:pt idx="0">
                  <c:v>NEC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Shares'!$C$25:$K$25</c:f>
              <c:numCache>
                <c:formatCode>0%</c:formatCode>
                <c:ptCount val="9"/>
                <c:pt idx="0">
                  <c:v>0</c:v>
                </c:pt>
                <c:pt idx="1">
                  <c:v>0</c:v>
                </c:pt>
                <c:pt idx="2">
                  <c:v>0</c:v>
                </c:pt>
                <c:pt idx="3">
                  <c:v>0</c:v>
                </c:pt>
                <c:pt idx="4">
                  <c:v>0</c:v>
                </c:pt>
                <c:pt idx="5" formatCode="0.0%">
                  <c:v>0</c:v>
                </c:pt>
                <c:pt idx="6">
                  <c:v>0</c:v>
                </c:pt>
                <c:pt idx="7">
                  <c:v>0</c:v>
                </c:pt>
                <c:pt idx="8">
                  <c:v>0</c:v>
                </c:pt>
              </c:numCache>
            </c:numRef>
          </c:val>
          <c:smooth val="0"/>
          <c:extLst>
            <c:ext xmlns:c16="http://schemas.microsoft.com/office/drawing/2014/chart" uri="{C3380CC4-5D6E-409C-BE32-E72D297353CC}">
              <c16:uniqueId val="{00000003-224A-4C7E-93B8-5DA5F658B275}"/>
            </c:ext>
          </c:extLst>
        </c:ser>
        <c:ser>
          <c:idx val="4"/>
          <c:order val="4"/>
          <c:tx>
            <c:strRef>
              <c:f>'5G RAN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Shares'!$C$26:$K$26</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224A-4C7E-93B8-5DA5F658B275}"/>
            </c:ext>
          </c:extLst>
        </c:ser>
        <c:ser>
          <c:idx val="5"/>
          <c:order val="5"/>
          <c:tx>
            <c:strRef>
              <c:f>'5G RAN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Shares'!$C$27:$K$27</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224A-4C7E-93B8-5DA5F658B275}"/>
            </c:ext>
          </c:extLst>
        </c:ser>
        <c:ser>
          <c:idx val="6"/>
          <c:order val="6"/>
          <c:tx>
            <c:strRef>
              <c:f>'5G RAN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Shares'!$C$28:$K$28</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6-224A-4C7E-93B8-5DA5F658B275}"/>
            </c:ext>
          </c:extLst>
        </c:ser>
        <c:ser>
          <c:idx val="7"/>
          <c:order val="7"/>
          <c:tx>
            <c:strRef>
              <c:f>'5G RAN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Shares'!$C$29:$K$29</c:f>
              <c:numCache>
                <c:formatCode>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7-224A-4C7E-93B8-5DA5F658B275}"/>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D-4591-8AA1-B872239F5E5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D-4591-8AA1-B872239F5E5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D-4591-8AA1-B872239F5E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D-4591-8AA1-B872239F5E5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D-4591-8AA1-B872239F5E5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D-4591-8AA1-B872239F5E5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FD-4591-8AA1-B872239F5E5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FD-4591-8AA1-B872239F5E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'5G RAN Market Shares'!$N$22:$N$29</c:f>
              <c:strCache>
                <c:ptCount val="8"/>
                <c:pt idx="0">
                  <c:v>Ericsson</c:v>
                </c:pt>
                <c:pt idx="1">
                  <c:v>Fujitsu</c:v>
                </c:pt>
                <c:pt idx="2">
                  <c:v>Huawei</c:v>
                </c:pt>
                <c:pt idx="3">
                  <c:v>NEC</c:v>
                </c:pt>
                <c:pt idx="4">
                  <c:v>Nokia</c:v>
                </c:pt>
                <c:pt idx="5">
                  <c:v>Samsung</c:v>
                </c:pt>
                <c:pt idx="6">
                  <c:v>ZTE</c:v>
                </c:pt>
                <c:pt idx="7">
                  <c:v>Other</c:v>
                </c:pt>
              </c:strCache>
            </c:strRef>
          </c:cat>
          <c:val>
            <c:numRef>
              <c:f>'5G RAN Market Shares'!$P$22:$P$29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00-1DB1-48CC-9635-87C8C613952A}"/>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Shares'!$B$67</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Shares'!$C$66:$K$66</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Shares'!$C$67:$K$67</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AB8C-4D85-8DBC-75793EE52FD6}"/>
            </c:ext>
          </c:extLst>
        </c:ser>
        <c:ser>
          <c:idx val="1"/>
          <c:order val="1"/>
          <c:tx>
            <c:strRef>
              <c:f>'5G RAN Market Shares'!$B$68</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Shares'!$C$66:$K$66</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Shares'!$C$68:$K$68</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AB8C-4D85-8DBC-75793EE52FD6}"/>
            </c:ext>
          </c:extLst>
        </c:ser>
        <c:ser>
          <c:idx val="2"/>
          <c:order val="2"/>
          <c:tx>
            <c:strRef>
              <c:f>'5G RAN Market Shares'!$B$69</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Shares'!$C$66:$K$66</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Shares'!$C$69:$K$69</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AB8C-4D85-8DBC-75793EE52FD6}"/>
            </c:ext>
          </c:extLst>
        </c:ser>
        <c:ser>
          <c:idx val="3"/>
          <c:order val="3"/>
          <c:tx>
            <c:strRef>
              <c:f>'5G RAN Market Shares'!$B$70</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Shares'!$C$66:$K$66</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Shares'!$C$70:$K$70</c:f>
              <c:numCache>
                <c:formatCode>0%</c:formatCode>
                <c:ptCount val="9"/>
                <c:pt idx="0">
                  <c:v>0</c:v>
                </c:pt>
                <c:pt idx="1">
                  <c:v>0</c:v>
                </c:pt>
                <c:pt idx="2">
                  <c:v>0</c:v>
                </c:pt>
                <c:pt idx="3">
                  <c:v>0</c:v>
                </c:pt>
                <c:pt idx="4" formatCode="0.0%">
                  <c:v>0</c:v>
                </c:pt>
                <c:pt idx="5" formatCode="0.0%">
                  <c:v>0</c:v>
                </c:pt>
                <c:pt idx="6" formatCode="0.0%">
                  <c:v>0</c:v>
                </c:pt>
                <c:pt idx="7" formatCode="0.0%">
                  <c:v>0</c:v>
                </c:pt>
                <c:pt idx="8" formatCode="0.0%">
                  <c:v>0</c:v>
                </c:pt>
              </c:numCache>
            </c:numRef>
          </c:val>
          <c:smooth val="0"/>
          <c:extLst>
            <c:ext xmlns:c16="http://schemas.microsoft.com/office/drawing/2014/chart" uri="{C3380CC4-5D6E-409C-BE32-E72D297353CC}">
              <c16:uniqueId val="{00000003-AB8C-4D85-8DBC-75793EE52FD6}"/>
            </c:ext>
          </c:extLst>
        </c:ser>
        <c:ser>
          <c:idx val="4"/>
          <c:order val="4"/>
          <c:tx>
            <c:strRef>
              <c:f>'5G RAN Market Shares'!$B$71</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Shares'!$C$66:$K$66</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Shares'!$C$71:$K$71</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AB8C-4D85-8DBC-75793EE52FD6}"/>
            </c:ext>
          </c:extLst>
        </c:ser>
        <c:ser>
          <c:idx val="5"/>
          <c:order val="5"/>
          <c:tx>
            <c:strRef>
              <c:f>'5G RAN Market Shares'!$B$72</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Shares'!$C$66:$K$66</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Shares'!$C$72:$K$72</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AB8C-4D85-8DBC-75793EE52FD6}"/>
            </c:ext>
          </c:extLst>
        </c:ser>
        <c:ser>
          <c:idx val="6"/>
          <c:order val="6"/>
          <c:tx>
            <c:strRef>
              <c:f>'5G RAN Market Shares'!$B$73</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Shares'!$C$66:$K$66</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Shares'!$C$73:$K$73</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6-AB8C-4D85-8DBC-75793EE52FD6}"/>
            </c:ext>
          </c:extLst>
        </c:ser>
        <c:ser>
          <c:idx val="7"/>
          <c:order val="7"/>
          <c:tx>
            <c:strRef>
              <c:f>'5G RAN Market Shares'!$B$74</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Shares'!$C$66:$K$66</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Shares'!$C$74:$K$74</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7-AB8C-4D85-8DBC-75793EE52FD6}"/>
            </c:ext>
          </c:extLst>
        </c:ser>
        <c:ser>
          <c:idx val="8"/>
          <c:order val="8"/>
          <c:tx>
            <c:strRef>
              <c:f>'5G RAN Market Shares'!$B$75</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'5G RAN Market Shares'!$C$66:$K$66</c:f>
              <c:strCache>
                <c:ptCount val="9"/>
                <c:pt idx="0">
                  <c:v>1Q19</c:v>
                </c:pt>
                <c:pt idx="1">
                  <c:v>2Q19</c:v>
                </c:pt>
                <c:pt idx="2">
                  <c:v>3Q19</c:v>
                </c:pt>
                <c:pt idx="3">
                  <c:v>4Q19</c:v>
                </c:pt>
                <c:pt idx="4">
                  <c:v>1Q20</c:v>
                </c:pt>
                <c:pt idx="5">
                  <c:v>2Q20</c:v>
                </c:pt>
                <c:pt idx="6">
                  <c:v>3Q20</c:v>
                </c:pt>
                <c:pt idx="7">
                  <c:v>4Q20</c:v>
                </c:pt>
                <c:pt idx="8">
                  <c:v>1Q21</c:v>
                </c:pt>
              </c:strCache>
            </c:strRef>
          </c:cat>
          <c:val>
            <c:numRef>
              <c:f>'5G RAN Market Shares'!$C$75:$K$75</c:f>
              <c:numCache>
                <c:formatCode>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8758-4B29-8275-82FA97957B4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80-4262-B6D5-C74822DEC5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80-4262-B6D5-C74822DEC5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80-4262-B6D5-C74822DEC5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80-4262-B6D5-C74822DEC5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80-4262-B6D5-C74822DEC5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B80-4262-B6D5-C74822DEC55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80-4262-B6D5-C74822DEC5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80-4262-B6D5-C74822DEC5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F83-4535-AA6D-241F78DFFDD6}"/>
              </c:ext>
            </c:extLst>
          </c:dPt>
          <c:dLbls>
            <c:dLbl>
              <c:idx val="3"/>
              <c:layout>
                <c:manualLayout>
                  <c:x val="9.0020576131687194E-2"/>
                  <c:y val="2.380952380952366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B80-4262-B6D5-C74822DEC554}"/>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Shares'!$N$67:$N$75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Shares'!$P$67:$P$75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0-CB80-4262-B6D5-C74822DEC554}"/>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E2-4F94-A819-20E6819A58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E2-4F94-A819-20E6819A58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E2-4F94-A819-20E6819A58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E2-4F94-A819-20E6819A58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E2-4F94-A819-20E6819A587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E2-4F94-A819-20E6819A587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3E2-4F94-A819-20E6819A587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3E2-4F94-A819-20E6819A587B}"/>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Shares'!$N$22:$N$29</c:f>
              <c:strCache>
                <c:ptCount val="8"/>
                <c:pt idx="0">
                  <c:v>Ericsson</c:v>
                </c:pt>
                <c:pt idx="1">
                  <c:v>Fujitsu</c:v>
                </c:pt>
                <c:pt idx="2">
                  <c:v>Huawei</c:v>
                </c:pt>
                <c:pt idx="3">
                  <c:v>NEC</c:v>
                </c:pt>
                <c:pt idx="4">
                  <c:v>Nokia</c:v>
                </c:pt>
                <c:pt idx="5">
                  <c:v>Samsung</c:v>
                </c:pt>
                <c:pt idx="6">
                  <c:v>ZTE</c:v>
                </c:pt>
                <c:pt idx="7">
                  <c:v>Other</c:v>
                </c:pt>
              </c:strCache>
            </c:strRef>
          </c:cat>
          <c:val>
            <c:numRef>
              <c:f>'5G RAN Market Shares'!$O$22:$O$29</c:f>
              <c:numCache>
                <c:formatCode>0.0%</c:formatCode>
                <c:ptCount val="8"/>
                <c:pt idx="0" formatCode="0%">
                  <c:v>0</c:v>
                </c:pt>
                <c:pt idx="1">
                  <c:v>0</c:v>
                </c:pt>
                <c:pt idx="2" formatCode="0%">
                  <c:v>0</c:v>
                </c:pt>
                <c:pt idx="3" formatCode="0%">
                  <c:v>0</c:v>
                </c:pt>
                <c:pt idx="4" formatCode="0%">
                  <c:v>0</c:v>
                </c:pt>
                <c:pt idx="5" formatCode="0%">
                  <c:v>0</c:v>
                </c:pt>
                <c:pt idx="6" formatCode="0%">
                  <c:v>0</c:v>
                </c:pt>
                <c:pt idx="7">
                  <c:v>0</c:v>
                </c:pt>
              </c:numCache>
            </c:numRef>
          </c:val>
          <c:extLst>
            <c:ext xmlns:c16="http://schemas.microsoft.com/office/drawing/2014/chart" uri="{C3380CC4-5D6E-409C-BE32-E72D297353CC}">
              <c16:uniqueId val="{00000010-33E2-4F94-A819-20E6819A587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18-4274-9764-CF58BAE51B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18-4274-9764-CF58BAE51B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18-4274-9764-CF58BAE51B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18-4274-9764-CF58BAE51B0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F18-4274-9764-CF58BAE51B0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F18-4274-9764-CF58BAE51B0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F18-4274-9764-CF58BAE51B0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F18-4274-9764-CF58BAE51B0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F18-4274-9764-CF58BAE51B04}"/>
              </c:ext>
            </c:extLst>
          </c:dPt>
          <c:dLbls>
            <c:dLbl>
              <c:idx val="3"/>
              <c:layout>
                <c:manualLayout>
                  <c:x val="6.4260834308465645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F18-4274-9764-CF58BAE51B04}"/>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Shares'!$N$67:$N$75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Shares'!$O$67:$O$75</c:f>
              <c:numCache>
                <c:formatCode>0%</c:formatCode>
                <c:ptCount val="9"/>
                <c:pt idx="0">
                  <c:v>0</c:v>
                </c:pt>
                <c:pt idx="1">
                  <c:v>0</c:v>
                </c:pt>
                <c:pt idx="2">
                  <c:v>0</c:v>
                </c:pt>
                <c:pt idx="3">
                  <c:v>0</c:v>
                </c:pt>
                <c:pt idx="4">
                  <c:v>0</c:v>
                </c:pt>
                <c:pt idx="5">
                  <c:v>0</c:v>
                </c:pt>
                <c:pt idx="6">
                  <c:v>0</c:v>
                </c:pt>
                <c:pt idx="7">
                  <c:v>0</c:v>
                </c:pt>
                <c:pt idx="8" formatCode="0.0%">
                  <c:v>0</c:v>
                </c:pt>
              </c:numCache>
            </c:numRef>
          </c:val>
          <c:extLst>
            <c:ext xmlns:c16="http://schemas.microsoft.com/office/drawing/2014/chart" uri="{C3380CC4-5D6E-409C-BE32-E72D297353CC}">
              <c16:uniqueId val="{00000012-EF18-4274-9764-CF58BAE51B0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r>
              <a:rPr lang="en-US" sz="1300" b="1"/>
              <a:t>Global</a:t>
            </a:r>
            <a:r>
              <a:rPr lang="en-US" sz="1300" b="1" baseline="0"/>
              <a:t> </a:t>
            </a:r>
            <a:r>
              <a:rPr lang="en-US" sz="1300" b="1"/>
              <a:t>RAN 1Q21 Sales Market Shares</a:t>
            </a:r>
          </a:p>
        </c:rich>
      </c:tx>
      <c:layout>
        <c:manualLayout>
          <c:xMode val="edge"/>
          <c:yMode val="edge"/>
          <c:x val="0.26250627815041638"/>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5D1E-4A6E-96BC-2103D8E7E29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C92-401C-A5E1-C0A47C7DE144}"/>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Summary!$Z$20:$Z$28</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Summary!$AA$20:$AA$28</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D1E-4A6E-96BC-2103D8E7E29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83E2-4831-9A8C-EE42833443A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3-1C92-401C-A5E1-C0A47C7DE14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Summary!$Z$20:$Z$28</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Summary!$AB$20:$AB$28</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D1E-4A6E-96BC-2103D8E7E2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'4G RAN Market Shares'!$B$23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'4G RAN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'4G RAN Market Shares'!$C$23:$K$23</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E29E-4805-9762-BFFF2A5E8753}"/>
            </c:ext>
          </c:extLst>
        </c:ser>
        <c:ser>
          <c:idx val="1"/>
          <c:order val="1"/>
          <c:tx>
            <c:strRef>
              <c:f>'4G RAN Market Shares'!$B$24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'4G RAN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'4G RAN Market Shares'!$C$24:$K$24</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E29E-4805-9762-BFFF2A5E8753}"/>
            </c:ext>
          </c:extLst>
        </c:ser>
        <c:ser>
          <c:idx val="2"/>
          <c:order val="2"/>
          <c:tx>
            <c:strRef>
              <c:f>'4G RAN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'4G RAN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'4G RAN Market Shares'!$C$25:$K$25</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E29E-4805-9762-BFFF2A5E8753}"/>
            </c:ext>
          </c:extLst>
        </c:ser>
        <c:ser>
          <c:idx val="3"/>
          <c:order val="3"/>
          <c:tx>
            <c:strRef>
              <c:f>'4G RAN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'4G RAN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'4G RAN Market Shares'!$C$26:$K$26</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E29E-4805-9762-BFFF2A5E8753}"/>
            </c:ext>
          </c:extLst>
        </c:ser>
        <c:ser>
          <c:idx val="4"/>
          <c:order val="4"/>
          <c:tx>
            <c:strRef>
              <c:f>'4G 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'4G RAN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'4G RAN Market Shares'!$C$27:$K$27</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E29E-4805-9762-BFFF2A5E8753}"/>
            </c:ext>
          </c:extLst>
        </c:ser>
        <c:ser>
          <c:idx val="5"/>
          <c:order val="5"/>
          <c:tx>
            <c:strRef>
              <c:f>'4G 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'4G RAN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'4G RAN Market Shares'!$C$28:$K$28</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E29E-4805-9762-BFFF2A5E8753}"/>
            </c:ext>
          </c:extLst>
        </c:ser>
        <c:ser>
          <c:idx val="6"/>
          <c:order val="6"/>
          <c:tx>
            <c:strRef>
              <c:f>'4G 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'4G RAN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'4G RAN Market Shares'!$C$29:$K$29</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6-E29E-4805-9762-BFFF2A5E8753}"/>
            </c:ext>
          </c:extLst>
        </c:ser>
        <c:ser>
          <c:idx val="7"/>
          <c:order val="7"/>
          <c:tx>
            <c:strRef>
              <c:f>'4G 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'4G RAN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'4G RAN Market Shares'!$C$30:$K$30</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7-E29E-4805-9762-BFFF2A5E8753}"/>
            </c:ext>
          </c:extLst>
        </c:ser>
        <c:ser>
          <c:idx val="8"/>
          <c:order val="8"/>
          <c:tx>
            <c:strRef>
              <c:f>'4G RAN Market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'4G RAN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'4G RAN Market Shares'!$C$31:$K$31</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1CB0-4F14-92E5-B15806B4852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6E-4C43-8458-CE93DF4D0A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6E-4C43-8458-CE93DF4D0A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6E-4C43-8458-CE93DF4D0A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6E-4C43-8458-CE93DF4D0A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6E-4C43-8458-CE93DF4D0A7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6E-4C43-8458-CE93DF4D0A7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6E-4C43-8458-CE93DF4D0A7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46E-4C43-8458-CE93DF4D0A7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F9C-4B3D-B791-71AEEB110873}"/>
              </c:ext>
            </c:extLst>
          </c:dPt>
          <c:dLbls>
            <c:dLbl>
              <c:idx val="3"/>
              <c:layout>
                <c:manualLayout>
                  <c:x val="-4.1152263374485576E-2"/>
                  <c:y val="7.936507936507936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D46E-4C43-8458-CE93DF4D0A79}"/>
                </c:ext>
              </c:extLst>
            </c:dLbl>
            <c:dLbl>
              <c:idx val="4"/>
              <c:layout>
                <c:manualLayout>
                  <c:x val="2.0576131687242798E-2"/>
                  <c:y val="7.936507936507790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D46E-4C43-8458-CE93DF4D0A79}"/>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'4G RAN Market Shares'!$N$23:$N$31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Shares'!$P$23:$P$31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D46E-4C43-8458-CE93DF4D0A7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77-43A7-BC28-309499F4FF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77-43A7-BC28-309499F4FF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77-43A7-BC28-309499F4FF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77-43A7-BC28-309499F4FF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77-43A7-BC28-309499F4FF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677-43A7-BC28-309499F4FF2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677-43A7-BC28-309499F4FF2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677-43A7-BC28-309499F4FF2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677-43A7-BC28-309499F4FF26}"/>
              </c:ext>
            </c:extLst>
          </c:dPt>
          <c:dLbls>
            <c:dLbl>
              <c:idx val="3"/>
              <c:layout>
                <c:manualLayout>
                  <c:x val="-6.1728395061728419E-2"/>
                  <c:y val="3.968253968253823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677-43A7-BC28-309499F4FF26}"/>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'4G RAN Market Shares'!$N$23:$N$31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Shares'!$O$23:$O$31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6677-43A7-BC28-309499F4FF2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Open vRAN Sales as % of Total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'Open vRAN'!$B$24</c:f>
              <c:strCache>
                <c:ptCount val="1"/>
                <c:pt idx="0">
                  <c:v>North America</c:v>
                </c:pt>
              </c:strCache>
            </c:strRef>
          </c:tx>
          <c:spPr>
            <a:ln w="28575" cap="rnd">
              <a:solidFill>
                <a:schemeClr val="accent1"/>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vRAN'!$C$24:$M$24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F345-4CAA-BF1E-0615955163E5}"/>
            </c:ext>
          </c:extLst>
        </c:ser>
        <c:ser>
          <c:idx val="1"/>
          <c:order val="1"/>
          <c:tx>
            <c:strRef>
              <c:f>'Open vRAN'!$B$25</c:f>
              <c:strCache>
                <c:ptCount val="1"/>
                <c:pt idx="0">
                  <c:v>Europe Middle East Africa</c:v>
                </c:pt>
              </c:strCache>
            </c:strRef>
          </c:tx>
          <c:spPr>
            <a:ln w="28575" cap="rnd">
              <a:solidFill>
                <a:schemeClr val="accent2"/>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vRAN'!$C$25:$M$25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F345-4CAA-BF1E-0615955163E5}"/>
            </c:ext>
          </c:extLst>
        </c:ser>
        <c:ser>
          <c:idx val="2"/>
          <c:order val="2"/>
          <c:tx>
            <c:strRef>
              <c:f>'Open vRAN'!$B$26</c:f>
              <c:strCache>
                <c:ptCount val="1"/>
                <c:pt idx="0">
                  <c:v>Asia Pacific</c:v>
                </c:pt>
              </c:strCache>
            </c:strRef>
          </c:tx>
          <c:spPr>
            <a:ln w="28575" cap="rnd">
              <a:solidFill>
                <a:schemeClr val="accent3"/>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vRAN'!$C$26:$M$26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F345-4CAA-BF1E-0615955163E5}"/>
            </c:ext>
          </c:extLst>
        </c:ser>
        <c:ser>
          <c:idx val="3"/>
          <c:order val="3"/>
          <c:tx>
            <c:strRef>
              <c:f>'Open vRAN'!$B$27</c:f>
              <c:strCache>
                <c:ptCount val="1"/>
                <c:pt idx="0">
                  <c:v>CALA</c:v>
                </c:pt>
              </c:strCache>
            </c:strRef>
          </c:tx>
          <c:spPr>
            <a:ln w="28575" cap="rnd">
              <a:solidFill>
                <a:schemeClr val="accent4"/>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vRAN'!$C$27:$M$27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F345-4CAA-BF1E-0615955163E5}"/>
            </c:ext>
          </c:extLst>
        </c:ser>
        <c:ser>
          <c:idx val="4"/>
          <c:order val="4"/>
          <c:tx>
            <c:strRef>
              <c:f>'Open vRAN'!$B$28</c:f>
              <c:strCache>
                <c:ptCount val="1"/>
                <c:pt idx="0">
                  <c:v>Total</c:v>
                </c:pt>
              </c:strCache>
            </c:strRef>
          </c:tx>
          <c:spPr>
            <a:ln w="28575" cap="rnd">
              <a:solidFill>
                <a:schemeClr val="accent5"/>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vRAN'!$C$28:$M$28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925-45A0-B829-CD35525DD122}"/>
            </c:ext>
          </c:extLst>
        </c:ser>
        <c:dLbls>
          <c:showLegendKey val="0"/>
          <c:showVal val="0"/>
          <c:showCatName val="0"/>
          <c:showSerName val="0"/>
          <c:showPercent val="0"/>
          <c:showBubbleSize val="0"/>
        </c:dLbls>
        <c:smooth val="0"/>
        <c:axId val="1133113199"/>
        <c:axId val="908837599"/>
      </c:lineChart>
      <c:catAx>
        <c:axId val="113311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8837599"/>
        <c:crosses val="autoZero"/>
        <c:auto val="1"/>
        <c:lblAlgn val="ctr"/>
        <c:lblOffset val="100"/>
        <c:noMultiLvlLbl val="0"/>
      </c:catAx>
      <c:valAx>
        <c:axId val="9088375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3311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8D-474C-87DC-169E8F0E92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8D-474C-87DC-169E8F0E92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8D-474C-87DC-169E8F0E92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8D-474C-87DC-169E8F0E92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8D-474C-87DC-169E8F0E92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8D-474C-87DC-169E8F0E92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F8D-474C-87DC-169E8F0E92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F8D-474C-87DC-169E8F0E92F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94C-4D74-AE2B-D70BD14DECF3}"/>
              </c:ext>
            </c:extLst>
          </c:dPt>
          <c:dLbls>
            <c:dLbl>
              <c:idx val="3"/>
              <c:layout>
                <c:manualLayout>
                  <c:x val="3.6008230452674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F8D-474C-87DC-169E8F0E92F3}"/>
                </c:ext>
              </c:extLst>
            </c:dLbl>
            <c:dLbl>
              <c:idx val="5"/>
              <c:layout>
                <c:manualLayout>
                  <c:x val="-1.028806584362139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F8D-474C-87DC-169E8F0E92F3}"/>
                </c:ext>
              </c:extLst>
            </c:dLbl>
            <c:dLbl>
              <c:idx val="6"/>
              <c:layout>
                <c:manualLayout>
                  <c:x val="-1.5432098765432098E-2"/>
                  <c:y val="-3.17460317460318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1F8D-474C-87DC-169E8F0E92F3}"/>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'5GC Market Shares'!$N$23:$N$31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Shares'!$P$23:$P$31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1F8D-474C-87DC-169E8F0E92F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E9-43B1-8E4D-26E98E2411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E9-43B1-8E4D-26E98E2411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E9-43B1-8E4D-26E98E2411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E9-43B1-8E4D-26E98E2411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E9-43B1-8E4D-26E98E24111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5E9-43B1-8E4D-26E98E24111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E9-43B1-8E4D-26E98E24111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E9-43B1-8E4D-26E98E24111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79F-4463-BCA5-4FCC35807B5D}"/>
              </c:ext>
            </c:extLst>
          </c:dPt>
          <c:dLbls>
            <c:dLbl>
              <c:idx val="3"/>
              <c:layout>
                <c:manualLayout>
                  <c:x val="-4.1666666666666664E-2"/>
                  <c:y val="-1.6975112544026657E-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5E9-43B1-8E4D-26E98E24111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'5GC Market Shares'!$N$23:$N$31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Shares'!$O$23:$O$31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C5E9-43B1-8E4D-26E98E2411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- 5G Core Sales</a:t>
            </a:r>
          </a:p>
        </c:rich>
      </c:tx>
      <c:layout>
        <c:manualLayout>
          <c:xMode val="edge"/>
          <c:yMode val="edge"/>
          <c:x val="0.27077322571520668"/>
          <c:y val="3.4032928854907628E-2"/>
        </c:manualLayout>
      </c:layout>
      <c:overlay val="0"/>
      <c:spPr>
        <a:noFill/>
        <a:ln>
          <a:noFill/>
        </a:ln>
        <a:effectLst/>
      </c:spPr>
    </c:title>
    <c:autoTitleDeleted val="0"/>
    <c:plotArea>
      <c:layout/>
      <c:lineChart>
        <c:grouping val="standard"/>
        <c:varyColors val="0"/>
        <c:ser>
          <c:idx val="0"/>
          <c:order val="0"/>
          <c:tx>
            <c:strRef>
              <c:f>'5GC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'5GC Market Shares'!$F$22:$K$22</c:f>
              <c:strCache>
                <c:ptCount val="6"/>
                <c:pt idx="0">
                  <c:v>4Q19</c:v>
                </c:pt>
                <c:pt idx="1">
                  <c:v>1Q20</c:v>
                </c:pt>
                <c:pt idx="2">
                  <c:v>2Q20</c:v>
                </c:pt>
                <c:pt idx="3">
                  <c:v>3Q20</c:v>
                </c:pt>
                <c:pt idx="4">
                  <c:v>4Q20</c:v>
                </c:pt>
                <c:pt idx="5">
                  <c:v>1Q21</c:v>
                </c:pt>
              </c:strCache>
            </c:strRef>
          </c:cat>
          <c:val>
            <c:numRef>
              <c:f>'5GC Market Shares'!$F$23:$K$23</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3-12B0-48CB-8A38-DBD778737309}"/>
            </c:ext>
          </c:extLst>
        </c:ser>
        <c:ser>
          <c:idx val="1"/>
          <c:order val="1"/>
          <c:tx>
            <c:strRef>
              <c:f>'5GC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'5GC Market Shares'!$F$22:$K$22</c:f>
              <c:strCache>
                <c:ptCount val="6"/>
                <c:pt idx="0">
                  <c:v>4Q19</c:v>
                </c:pt>
                <c:pt idx="1">
                  <c:v>1Q20</c:v>
                </c:pt>
                <c:pt idx="2">
                  <c:v>2Q20</c:v>
                </c:pt>
                <c:pt idx="3">
                  <c:v>3Q20</c:v>
                </c:pt>
                <c:pt idx="4">
                  <c:v>4Q20</c:v>
                </c:pt>
                <c:pt idx="5">
                  <c:v>1Q21</c:v>
                </c:pt>
              </c:strCache>
            </c:strRef>
          </c:cat>
          <c:val>
            <c:numRef>
              <c:f>'5GC Market Shares'!$F$24:$K$24</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5-12B0-48CB-8A38-DBD778737309}"/>
            </c:ext>
          </c:extLst>
        </c:ser>
        <c:ser>
          <c:idx val="2"/>
          <c:order val="2"/>
          <c:tx>
            <c:strRef>
              <c:f>'5GC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'5GC Market Shares'!$F$22:$K$22</c:f>
              <c:strCache>
                <c:ptCount val="6"/>
                <c:pt idx="0">
                  <c:v>4Q19</c:v>
                </c:pt>
                <c:pt idx="1">
                  <c:v>1Q20</c:v>
                </c:pt>
                <c:pt idx="2">
                  <c:v>2Q20</c:v>
                </c:pt>
                <c:pt idx="3">
                  <c:v>3Q20</c:v>
                </c:pt>
                <c:pt idx="4">
                  <c:v>4Q20</c:v>
                </c:pt>
                <c:pt idx="5">
                  <c:v>1Q21</c:v>
                </c:pt>
              </c:strCache>
            </c:strRef>
          </c:cat>
          <c:val>
            <c:numRef>
              <c:f>'5GC Market Shares'!$F$25:$K$25</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7-12B0-48CB-8A38-DBD778737309}"/>
            </c:ext>
          </c:extLst>
        </c:ser>
        <c:ser>
          <c:idx val="3"/>
          <c:order val="3"/>
          <c:tx>
            <c:strRef>
              <c:f>'5GC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'5GC Market Shares'!$F$22:$K$22</c:f>
              <c:strCache>
                <c:ptCount val="6"/>
                <c:pt idx="0">
                  <c:v>4Q19</c:v>
                </c:pt>
                <c:pt idx="1">
                  <c:v>1Q20</c:v>
                </c:pt>
                <c:pt idx="2">
                  <c:v>2Q20</c:v>
                </c:pt>
                <c:pt idx="3">
                  <c:v>3Q20</c:v>
                </c:pt>
                <c:pt idx="4">
                  <c:v>4Q20</c:v>
                </c:pt>
                <c:pt idx="5">
                  <c:v>1Q21</c:v>
                </c:pt>
              </c:strCache>
            </c:strRef>
          </c:cat>
          <c:val>
            <c:numRef>
              <c:f>'5GC Market Shares'!$F$26:$K$26</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9-12B0-48CB-8A38-DBD778737309}"/>
            </c:ext>
          </c:extLst>
        </c:ser>
        <c:ser>
          <c:idx val="4"/>
          <c:order val="4"/>
          <c:tx>
            <c:strRef>
              <c:f>'5GC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'5GC Market Shares'!$F$22:$K$22</c:f>
              <c:strCache>
                <c:ptCount val="6"/>
                <c:pt idx="0">
                  <c:v>4Q19</c:v>
                </c:pt>
                <c:pt idx="1">
                  <c:v>1Q20</c:v>
                </c:pt>
                <c:pt idx="2">
                  <c:v>2Q20</c:v>
                </c:pt>
                <c:pt idx="3">
                  <c:v>3Q20</c:v>
                </c:pt>
                <c:pt idx="4">
                  <c:v>4Q20</c:v>
                </c:pt>
                <c:pt idx="5">
                  <c:v>1Q21</c:v>
                </c:pt>
              </c:strCache>
            </c:strRef>
          </c:cat>
          <c:val>
            <c:numRef>
              <c:f>'5GC Market Shares'!$F$27:$K$27</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B-12B0-48CB-8A38-DBD778737309}"/>
            </c:ext>
          </c:extLst>
        </c:ser>
        <c:ser>
          <c:idx val="5"/>
          <c:order val="5"/>
          <c:tx>
            <c:strRef>
              <c:f>'5GC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'5GC Market Shares'!$F$22:$K$22</c:f>
              <c:strCache>
                <c:ptCount val="6"/>
                <c:pt idx="0">
                  <c:v>4Q19</c:v>
                </c:pt>
                <c:pt idx="1">
                  <c:v>1Q20</c:v>
                </c:pt>
                <c:pt idx="2">
                  <c:v>2Q20</c:v>
                </c:pt>
                <c:pt idx="3">
                  <c:v>3Q20</c:v>
                </c:pt>
                <c:pt idx="4">
                  <c:v>4Q20</c:v>
                </c:pt>
                <c:pt idx="5">
                  <c:v>1Q21</c:v>
                </c:pt>
              </c:strCache>
            </c:strRef>
          </c:cat>
          <c:val>
            <c:numRef>
              <c:f>'5GC Market Shares'!$F$28:$K$28</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D-12B0-48CB-8A38-DBD778737309}"/>
            </c:ext>
          </c:extLst>
        </c:ser>
        <c:ser>
          <c:idx val="6"/>
          <c:order val="6"/>
          <c:tx>
            <c:strRef>
              <c:f>'5GC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'5GC Market Shares'!$F$22:$K$22</c:f>
              <c:strCache>
                <c:ptCount val="6"/>
                <c:pt idx="0">
                  <c:v>4Q19</c:v>
                </c:pt>
                <c:pt idx="1">
                  <c:v>1Q20</c:v>
                </c:pt>
                <c:pt idx="2">
                  <c:v>2Q20</c:v>
                </c:pt>
                <c:pt idx="3">
                  <c:v>3Q20</c:v>
                </c:pt>
                <c:pt idx="4">
                  <c:v>4Q20</c:v>
                </c:pt>
                <c:pt idx="5">
                  <c:v>1Q21</c:v>
                </c:pt>
              </c:strCache>
            </c:strRef>
          </c:cat>
          <c:val>
            <c:numRef>
              <c:f>'5GC Market Shares'!$F$29:$K$29</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1F-12B0-48CB-8A38-DBD778737309}"/>
            </c:ext>
          </c:extLst>
        </c:ser>
        <c:ser>
          <c:idx val="7"/>
          <c:order val="7"/>
          <c:tx>
            <c:strRef>
              <c:f>'5GC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'5GC Market Shares'!$F$22:$K$22</c:f>
              <c:strCache>
                <c:ptCount val="6"/>
                <c:pt idx="0">
                  <c:v>4Q19</c:v>
                </c:pt>
                <c:pt idx="1">
                  <c:v>1Q20</c:v>
                </c:pt>
                <c:pt idx="2">
                  <c:v>2Q20</c:v>
                </c:pt>
                <c:pt idx="3">
                  <c:v>3Q20</c:v>
                </c:pt>
                <c:pt idx="4">
                  <c:v>4Q20</c:v>
                </c:pt>
                <c:pt idx="5">
                  <c:v>1Q21</c:v>
                </c:pt>
              </c:strCache>
            </c:strRef>
          </c:cat>
          <c:val>
            <c:numRef>
              <c:f>'5GC Market Shares'!$F$30:$K$30</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21-12B0-48CB-8A38-DBD778737309}"/>
            </c:ext>
          </c:extLst>
        </c:ser>
        <c:ser>
          <c:idx val="8"/>
          <c:order val="8"/>
          <c:tx>
            <c:strRef>
              <c:f>'5GC Market Shares'!$B$31</c:f>
              <c:strCache>
                <c:ptCount val="1"/>
                <c:pt idx="0">
                  <c:v>Other</c:v>
                </c:pt>
              </c:strCache>
            </c:strRef>
          </c:tx>
          <c:spPr>
            <a:ln w="28575" cap="rnd">
              <a:solidFill>
                <a:schemeClr val="accent1"/>
              </a:solidFill>
              <a:round/>
            </a:ln>
            <a:effectLst/>
          </c:spPr>
          <c:cat>
            <c:strRef>
              <c:f>'5GC Market Shares'!$F$22:$K$22</c:f>
              <c:strCache>
                <c:ptCount val="6"/>
                <c:pt idx="0">
                  <c:v>4Q19</c:v>
                </c:pt>
                <c:pt idx="1">
                  <c:v>1Q20</c:v>
                </c:pt>
                <c:pt idx="2">
                  <c:v>2Q20</c:v>
                </c:pt>
                <c:pt idx="3">
                  <c:v>3Q20</c:v>
                </c:pt>
                <c:pt idx="4">
                  <c:v>4Q20</c:v>
                </c:pt>
                <c:pt idx="5">
                  <c:v>1Q21</c:v>
                </c:pt>
              </c:strCache>
            </c:strRef>
          </c:cat>
          <c:val>
            <c:numRef>
              <c:f>'5GC Market Shares'!$F$31:$K$31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22-12B0-48CB-8A38-DBD77873730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txPr>
    <a:bodyPr/>
    <a:lstStyle/>
    <a:p>
      <a:pPr>
        <a:defRPr>
          <a:solidFill>
            <a:schemeClr val="tx1"/>
          </a:solidFil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EPC Sales</a:t>
            </a:r>
          </a:p>
        </c:rich>
      </c:tx>
      <c:layout>
        <c:manualLayout>
          <c:xMode val="edge"/>
          <c:yMode val="edge"/>
          <c:x val="0.27077322571520668"/>
          <c:y val="3.403292885490762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Shares'!$C$23:$K$23</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3D32-4F9F-B05D-13EA8608C389}"/>
            </c:ext>
          </c:extLst>
        </c:ser>
        <c:ser>
          <c:idx val="1"/>
          <c:order val="1"/>
          <c:tx>
            <c:strRef>
              <c:f>'EPC vEPC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Shares'!$C$24:$K$24</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3D32-4F9F-B05D-13EA8608C389}"/>
            </c:ext>
          </c:extLst>
        </c:ser>
        <c:ser>
          <c:idx val="2"/>
          <c:order val="2"/>
          <c:tx>
            <c:strRef>
              <c:f>'EPC vEPC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Shares'!$C$25:$K$25</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3D32-4F9F-B05D-13EA8608C389}"/>
            </c:ext>
          </c:extLst>
        </c:ser>
        <c:ser>
          <c:idx val="3"/>
          <c:order val="3"/>
          <c:tx>
            <c:strRef>
              <c:f>'EPC vEPC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Shares'!$C$26:$K$26</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3D32-4F9F-B05D-13EA8608C389}"/>
            </c:ext>
          </c:extLst>
        </c:ser>
        <c:ser>
          <c:idx val="4"/>
          <c:order val="4"/>
          <c:tx>
            <c:strRef>
              <c:f>'EPC vEPC Market Shares'!$B$27</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Shares'!$C$27:$K$27</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3D32-4F9F-B05D-13EA8608C389}"/>
            </c:ext>
          </c:extLst>
        </c:ser>
        <c:ser>
          <c:idx val="5"/>
          <c:order val="5"/>
          <c:tx>
            <c:strRef>
              <c:f>'EPC vEPC Market Shares'!$B$28</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Shares'!$C$28:$K$28</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3D32-4F9F-B05D-13EA8608C389}"/>
            </c:ext>
          </c:extLst>
        </c:ser>
        <c:ser>
          <c:idx val="6"/>
          <c:order val="6"/>
          <c:tx>
            <c:strRef>
              <c:f>'EPC vEPC Market Shares'!$B$29</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Shares'!$C$29:$K$29</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6-3D32-4F9F-B05D-13EA8608C389}"/>
            </c:ext>
          </c:extLst>
        </c:ser>
        <c:ser>
          <c:idx val="7"/>
          <c:order val="7"/>
          <c:tx>
            <c:strRef>
              <c:f>'EPC vEPC Market Shares'!$B$30</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Shares'!$C$22:$K$22</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Shares'!$C$30:$K$30</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7-3D32-4F9F-B05D-13EA8608C38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91-4860-9676-7D3F3BAF63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91-4860-9676-7D3F3BAF63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91-4860-9676-7D3F3BAF63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91-4860-9676-7D3F3BAF632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91-4860-9676-7D3F3BAF632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91-4860-9676-7D3F3BAF632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91-4860-9676-7D3F3BAF632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191-4860-9676-7D3F3BAF6322}"/>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Shares'!$N$23:$N$30</c:f>
              <c:strCache>
                <c:ptCount val="8"/>
                <c:pt idx="0">
                  <c:v>Cisco</c:v>
                </c:pt>
                <c:pt idx="1">
                  <c:v>Ericsson</c:v>
                </c:pt>
                <c:pt idx="2">
                  <c:v>Huawei</c:v>
                </c:pt>
                <c:pt idx="3">
                  <c:v>Mavenir</c:v>
                </c:pt>
                <c:pt idx="4">
                  <c:v>Nokia</c:v>
                </c:pt>
                <c:pt idx="5">
                  <c:v>Samsung</c:v>
                </c:pt>
                <c:pt idx="6">
                  <c:v>ZTE</c:v>
                </c:pt>
                <c:pt idx="7">
                  <c:v>Other</c:v>
                </c:pt>
              </c:strCache>
            </c:strRef>
          </c:cat>
          <c:val>
            <c:numRef>
              <c:f>'EPC vEPC Market Shares'!$P$23:$P$30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191-4860-9676-7D3F3BAF632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vEPC Sales</a:t>
            </a:r>
          </a:p>
        </c:rich>
      </c:tx>
      <c:layout>
        <c:manualLayout>
          <c:xMode val="edge"/>
          <c:yMode val="edge"/>
          <c:x val="0.26241900683467201"/>
          <c:y val="3.00071639595775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Shares'!$B$69</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Shares'!$C$68:$K$68</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Shares'!$C$69:$K$69</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7308-4555-B318-9A70AFC06666}"/>
            </c:ext>
          </c:extLst>
        </c:ser>
        <c:ser>
          <c:idx val="1"/>
          <c:order val="1"/>
          <c:tx>
            <c:strRef>
              <c:f>'EPC vEPC Market Shares'!$B$70</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Shares'!$C$68:$K$68</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Shares'!$C$70:$K$70</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7308-4555-B318-9A70AFC06666}"/>
            </c:ext>
          </c:extLst>
        </c:ser>
        <c:ser>
          <c:idx val="2"/>
          <c:order val="2"/>
          <c:tx>
            <c:strRef>
              <c:f>'EPC vEPC Market Shares'!$B$71</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Shares'!$C$68:$K$68</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Shares'!$C$71:$K$71</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7308-4555-B318-9A70AFC06666}"/>
            </c:ext>
          </c:extLst>
        </c:ser>
        <c:ser>
          <c:idx val="3"/>
          <c:order val="3"/>
          <c:tx>
            <c:strRef>
              <c:f>'EPC vEPC Market Shares'!$B$72</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Shares'!$C$68:$K$68</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Shares'!$C$72:$K$72</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7308-4555-B318-9A70AFC06666}"/>
            </c:ext>
          </c:extLst>
        </c:ser>
        <c:ser>
          <c:idx val="4"/>
          <c:order val="4"/>
          <c:tx>
            <c:strRef>
              <c:f>'EPC vEPC Market Shares'!$B$73</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Shares'!$C$68:$K$68</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Shares'!$C$73:$K$73</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7308-4555-B318-9A70AFC06666}"/>
            </c:ext>
          </c:extLst>
        </c:ser>
        <c:ser>
          <c:idx val="5"/>
          <c:order val="5"/>
          <c:tx>
            <c:strRef>
              <c:f>'EPC vEPC Market Shares'!$B$74</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Shares'!$C$68:$K$68</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Shares'!$C$74:$K$74</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7308-4555-B318-9A70AFC06666}"/>
            </c:ext>
          </c:extLst>
        </c:ser>
        <c:ser>
          <c:idx val="6"/>
          <c:order val="6"/>
          <c:tx>
            <c:strRef>
              <c:f>'EPC vEPC Market Shares'!$B$75</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Shares'!$C$68:$K$68</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Shares'!$C$75:$K$75</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6-7308-4555-B318-9A70AFC06666}"/>
            </c:ext>
          </c:extLst>
        </c:ser>
        <c:ser>
          <c:idx val="7"/>
          <c:order val="7"/>
          <c:tx>
            <c:strRef>
              <c:f>'EPC vEPC Market Shares'!$B$76</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Shares'!$C$68:$K$68</c:f>
              <c:strCache>
                <c:ptCount val="9"/>
                <c:pt idx="0">
                  <c:v>1Q19</c:v>
                </c:pt>
                <c:pt idx="1">
                  <c:v>2Q19</c:v>
                </c:pt>
                <c:pt idx="2">
                  <c:v>3Q19</c:v>
                </c:pt>
                <c:pt idx="3">
                  <c:v>4Q19</c:v>
                </c:pt>
                <c:pt idx="4">
                  <c:v>1Q20</c:v>
                </c:pt>
                <c:pt idx="5">
                  <c:v>2Q20</c:v>
                </c:pt>
                <c:pt idx="6">
                  <c:v>3Q20</c:v>
                </c:pt>
                <c:pt idx="7">
                  <c:v>4Q20</c:v>
                </c:pt>
                <c:pt idx="8">
                  <c:v>1Q21</c:v>
                </c:pt>
              </c:strCache>
            </c:strRef>
          </c:cat>
          <c:val>
            <c:numRef>
              <c:f>'EPC vEPC Market Shares'!$C$76:$K$76</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7-7308-4555-B318-9A70AFC0666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0"/>
          <a:lstStyle/>
          <a:p>
            <a:pPr>
              <a:defRPr sz="1300"/>
            </a:pPr>
            <a:r>
              <a:rPr lang="en-US" sz="1300"/>
              <a:t>Global Wireless Infrastructure 1Q21 Sales Market Shares</a:t>
            </a:r>
          </a:p>
        </c:rich>
      </c:tx>
      <c:layout>
        <c:manualLayout>
          <c:xMode val="edge"/>
          <c:yMode val="edge"/>
          <c:x val="0.1261821149671106"/>
          <c:y val="3.4895881904149135E-3"/>
        </c:manualLayout>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C69-4BEF-B89F-36DA16CED39D}"/>
              </c:ext>
            </c:extLst>
          </c:dPt>
          <c:dLbls>
            <c:dLbl>
              <c:idx val="0"/>
              <c:layout>
                <c:manualLayout>
                  <c:x val="5.4507907726402738E-2"/>
                  <c:y val="8.7373386677323321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49-458E-A56E-85D61A8F6787}"/>
                </c:ext>
              </c:extLst>
            </c:dLbl>
            <c:dLbl>
              <c:idx val="4"/>
              <c:layout>
                <c:manualLayout>
                  <c:x val="9.7644044494438196E-8"/>
                  <c:y val="2.782047663186988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736013467066616"/>
                      <c:h val="0.12792747064158225"/>
                    </c:manualLayout>
                  </c15:layout>
                </c:ext>
                <c:ext xmlns:c16="http://schemas.microsoft.com/office/drawing/2014/chart" uri="{C3380CC4-5D6E-409C-BE32-E72D297353CC}">
                  <c16:uniqueId val="{00000009-8E49-458E-A56E-85D61A8F6787}"/>
                </c:ext>
              </c:extLst>
            </c:dLbl>
            <c:dLbl>
              <c:idx val="5"/>
              <c:layout>
                <c:manualLayout>
                  <c:x val="-4.7661655575900151E-2"/>
                  <c:y val="-5.33778128426177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E49-458E-A56E-85D61A8F6787}"/>
                </c:ext>
              </c:extLst>
            </c:dLbl>
            <c:spPr>
              <a:noFill/>
              <a:ln>
                <a:noFill/>
              </a:ln>
              <a:effectLst/>
            </c:spPr>
            <c:txPr>
              <a:bodyPr rot="0" vert="horz"/>
              <a:lstStyle/>
              <a:p>
                <a:pPr>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Summary!$O$20:$O$29</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Summary!$P$20:$P$29</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8E49-458E-A56E-85D61A8F6787}"/>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2C69-4BEF-B89F-36DA16CED39D}"/>
              </c:ext>
            </c:extLst>
          </c:dPt>
          <c:cat>
            <c:strRef>
              <c:f>Summary!$O$20:$O$29</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Summary!$Q$20:$Q$29</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1-8E49-458E-A56E-85D61A8F678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43-4C39-AEB0-FF2207EB1D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43-4C39-AEB0-FF2207EB1D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43-4C39-AEB0-FF2207EB1D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43-4C39-AEB0-FF2207EB1D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43-4C39-AEB0-FF2207EB1D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43-4C39-AEB0-FF2207EB1D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3-4C39-AEB0-FF2207EB1D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3-4C39-AEB0-FF2207EB1DCF}"/>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Shares'!$N$69:$N$76</c:f>
              <c:strCache>
                <c:ptCount val="8"/>
                <c:pt idx="0">
                  <c:v>Cisco</c:v>
                </c:pt>
                <c:pt idx="1">
                  <c:v>Ericsson</c:v>
                </c:pt>
                <c:pt idx="2">
                  <c:v>Huawei</c:v>
                </c:pt>
                <c:pt idx="3">
                  <c:v>Mavenir</c:v>
                </c:pt>
                <c:pt idx="4">
                  <c:v>Nokia</c:v>
                </c:pt>
                <c:pt idx="5">
                  <c:v>Samsung</c:v>
                </c:pt>
                <c:pt idx="6">
                  <c:v>ZTE</c:v>
                </c:pt>
                <c:pt idx="7">
                  <c:v>Other</c:v>
                </c:pt>
              </c:strCache>
            </c:strRef>
          </c:cat>
          <c:val>
            <c:numRef>
              <c:f>'EPC vEPC Market Shares'!$P$69:$P$76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2-2B43-4C39-AEB0-FF2207EB1D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41-4F54-8BF5-F1C87BAA9C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41-4F54-8BF5-F1C87BAA9C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741-4F54-8BF5-F1C87BAA9C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741-4F54-8BF5-F1C87BAA9C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741-4F54-8BF5-F1C87BAA9C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741-4F54-8BF5-F1C87BAA9C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741-4F54-8BF5-F1C87BAA9C4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741-4F54-8BF5-F1C87BAA9C47}"/>
              </c:ext>
            </c:extLst>
          </c:dPt>
          <c:dLbls>
            <c:dLbl>
              <c:idx val="3"/>
              <c:layout>
                <c:manualLayout>
                  <c:x val="-4.1666666666666664E-2"/>
                  <c:y val="-1.6975112544026657E-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41-4F54-8BF5-F1C87BAA9C4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Shares'!$N$23:$N$30</c:f>
              <c:strCache>
                <c:ptCount val="8"/>
                <c:pt idx="0">
                  <c:v>Cisco</c:v>
                </c:pt>
                <c:pt idx="1">
                  <c:v>Ericsson</c:v>
                </c:pt>
                <c:pt idx="2">
                  <c:v>Huawei</c:v>
                </c:pt>
                <c:pt idx="3">
                  <c:v>Mavenir</c:v>
                </c:pt>
                <c:pt idx="4">
                  <c:v>Nokia</c:v>
                </c:pt>
                <c:pt idx="5">
                  <c:v>Samsung</c:v>
                </c:pt>
                <c:pt idx="6">
                  <c:v>ZTE</c:v>
                </c:pt>
                <c:pt idx="7">
                  <c:v>Other</c:v>
                </c:pt>
              </c:strCache>
            </c:strRef>
          </c:cat>
          <c:val>
            <c:numRef>
              <c:f>'EPC vEPC Market Shares'!$O$23:$O$30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741-4F54-8BF5-F1C87BAA9C4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50-4126-BBC5-828AAD3F34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50-4126-BBC5-828AAD3F34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50-4126-BBC5-828AAD3F34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50-4126-BBC5-828AAD3F34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50-4126-BBC5-828AAD3F34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50-4126-BBC5-828AAD3F34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A50-4126-BBC5-828AAD3F34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A50-4126-BBC5-828AAD3F34A8}"/>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Shares'!$N$69:$N$76</c:f>
              <c:strCache>
                <c:ptCount val="8"/>
                <c:pt idx="0">
                  <c:v>Cisco</c:v>
                </c:pt>
                <c:pt idx="1">
                  <c:v>Ericsson</c:v>
                </c:pt>
                <c:pt idx="2">
                  <c:v>Huawei</c:v>
                </c:pt>
                <c:pt idx="3">
                  <c:v>Mavenir</c:v>
                </c:pt>
                <c:pt idx="4">
                  <c:v>Nokia</c:v>
                </c:pt>
                <c:pt idx="5">
                  <c:v>Samsung</c:v>
                </c:pt>
                <c:pt idx="6">
                  <c:v>ZTE</c:v>
                </c:pt>
                <c:pt idx="7">
                  <c:v>Other</c:v>
                </c:pt>
              </c:strCache>
            </c:strRef>
          </c:cat>
          <c:val>
            <c:numRef>
              <c:f>'EPC vEPC Market Shares'!$O$69:$O$76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A50-4126-BBC5-828AAD3F34A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'2G 3G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'2G 3G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'2G 3G Market Shares'!$C$22:$K$22</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54B9-49C7-B489-89B05649CD80}"/>
            </c:ext>
          </c:extLst>
        </c:ser>
        <c:ser>
          <c:idx val="1"/>
          <c:order val="1"/>
          <c:tx>
            <c:strRef>
              <c:f>'2G 3G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'2G 3G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'2G 3G Market Shares'!$C$23:$K$23</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54B9-49C7-B489-89B05649CD80}"/>
            </c:ext>
          </c:extLst>
        </c:ser>
        <c:ser>
          <c:idx val="2"/>
          <c:order val="2"/>
          <c:tx>
            <c:strRef>
              <c:f>'2G 3G Market Shares'!$B$24</c:f>
              <c:strCache>
                <c:ptCount val="1"/>
                <c:pt idx="0">
                  <c:v>HPE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'2G 3G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'2G 3G Market Shares'!$C$24:$K$24</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54B9-49C7-B489-89B05649CD80}"/>
            </c:ext>
          </c:extLst>
        </c:ser>
        <c:ser>
          <c:idx val="3"/>
          <c:order val="3"/>
          <c:tx>
            <c:strRef>
              <c:f>'2G 3G Market Shares'!$B$25</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'2G 3G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'2G 3G Market Shares'!$C$25:$K$25</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54B9-49C7-B489-89B05649CD80}"/>
            </c:ext>
          </c:extLst>
        </c:ser>
        <c:ser>
          <c:idx val="4"/>
          <c:order val="4"/>
          <c:tx>
            <c:strRef>
              <c:f>'2G 3G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'2G 3G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'2G 3G Market Shares'!$C$26:$K$26</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54B9-49C7-B489-89B05649CD80}"/>
            </c:ext>
          </c:extLst>
        </c:ser>
        <c:ser>
          <c:idx val="5"/>
          <c:order val="5"/>
          <c:tx>
            <c:strRef>
              <c:f>'2G 3G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'2G 3G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'2G 3G Market Shares'!$C$27:$K$27</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54B9-49C7-B489-89B05649CD80}"/>
            </c:ext>
          </c:extLst>
        </c:ser>
        <c:ser>
          <c:idx val="6"/>
          <c:order val="6"/>
          <c:tx>
            <c:strRef>
              <c:f>'2G 3G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'2G 3G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'2G 3G Market Shares'!$C$28:$K$28</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6-54B9-49C7-B489-89B05649CD80}"/>
            </c:ext>
          </c:extLst>
        </c:ser>
        <c:ser>
          <c:idx val="7"/>
          <c:order val="7"/>
          <c:tx>
            <c:strRef>
              <c:f>'2G 3G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'2G 3G Market Shares'!$C$21:$K$21</c:f>
              <c:strCache>
                <c:ptCount val="9"/>
                <c:pt idx="0">
                  <c:v>1Q19</c:v>
                </c:pt>
                <c:pt idx="1">
                  <c:v>2Q19</c:v>
                </c:pt>
                <c:pt idx="2">
                  <c:v>3Q19</c:v>
                </c:pt>
                <c:pt idx="3">
                  <c:v>4Q19</c:v>
                </c:pt>
                <c:pt idx="4">
                  <c:v>1Q20</c:v>
                </c:pt>
                <c:pt idx="5">
                  <c:v>2Q20</c:v>
                </c:pt>
                <c:pt idx="6">
                  <c:v>3Q20</c:v>
                </c:pt>
                <c:pt idx="7">
                  <c:v>4Q20</c:v>
                </c:pt>
                <c:pt idx="8">
                  <c:v>1Q21</c:v>
                </c:pt>
              </c:strCache>
            </c:strRef>
          </c:cat>
          <c:val>
            <c:numRef>
              <c:f>'2G 3G Market Shares'!$C$29:$K$29</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7-54B9-49C7-B489-89B05649CD80}"/>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Shares'!$P$21</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5A-4B0C-B0F0-54246409749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5A-4B0C-B0F0-54246409749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5A-4B0C-B0F0-54246409749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5A-4B0C-B0F0-54246409749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5A-4B0C-B0F0-54246409749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F5A-4B0C-B0F0-54246409749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F5A-4B0C-B0F0-54246409749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F5A-4B0C-B0F0-542464097492}"/>
              </c:ext>
            </c:extLst>
          </c:dPt>
          <c:dLbls>
            <c:dLbl>
              <c:idx val="2"/>
              <c:layout>
                <c:manualLayout>
                  <c:x val="-1.800411522633745E-2"/>
                  <c:y val="0.1547619047619047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F5A-4B0C-B0F0-542464097492}"/>
                </c:ext>
              </c:extLst>
            </c:dLbl>
            <c:dLbl>
              <c:idx val="5"/>
              <c:layout>
                <c:manualLayout>
                  <c:x val="-7.7160493827160545E-2"/>
                  <c:y val="3.96825396825396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0F5A-4B0C-B0F0-542464097492}"/>
                </c:ext>
              </c:extLst>
            </c:dLbl>
            <c:dLbl>
              <c:idx val="6"/>
              <c:layout>
                <c:manualLayout>
                  <c:x val="-1.2860082304526749E-2"/>
                  <c:y val="3.96825396825396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0F5A-4B0C-B0F0-542464097492}"/>
                </c:ext>
              </c:extLst>
            </c:dLbl>
            <c:dLbl>
              <c:idx val="7"/>
              <c:layout>
                <c:manualLayout>
                  <c:x val="2.572016460905349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0F5A-4B0C-B0F0-542464097492}"/>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Shares'!$N$22:$N$29</c:f>
              <c:strCache>
                <c:ptCount val="8"/>
                <c:pt idx="0">
                  <c:v>Ericsson</c:v>
                </c:pt>
                <c:pt idx="1">
                  <c:v>Fujitsu</c:v>
                </c:pt>
                <c:pt idx="2">
                  <c:v>HPE</c:v>
                </c:pt>
                <c:pt idx="3">
                  <c:v>Huawei</c:v>
                </c:pt>
                <c:pt idx="4">
                  <c:v>Nokia</c:v>
                </c:pt>
                <c:pt idx="5">
                  <c:v>Samsung</c:v>
                </c:pt>
                <c:pt idx="6">
                  <c:v>ZTE</c:v>
                </c:pt>
                <c:pt idx="7">
                  <c:v>Other</c:v>
                </c:pt>
              </c:strCache>
            </c:strRef>
          </c:cat>
          <c:val>
            <c:numRef>
              <c:f>'2G 3G Market Shares'!$P$22:$P$29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2-0F5A-4B0C-B0F0-5424640974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Shares'!$O$21</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73-46C1-A61F-574F7472C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73-46C1-A61F-574F7472C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73-46C1-A61F-574F7472C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73-46C1-A61F-574F7472CE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73-46C1-A61F-574F7472CE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B73-46C1-A61F-574F7472CE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B73-46C1-A61F-574F7472CE7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B73-46C1-A61F-574F7472CE7D}"/>
              </c:ext>
            </c:extLst>
          </c:dPt>
          <c:dLbls>
            <c:dLbl>
              <c:idx val="1"/>
              <c:delete val="1"/>
              <c:extLst>
                <c:ext xmlns:c15="http://schemas.microsoft.com/office/drawing/2012/chart" uri="{CE6537A1-D6FC-4f65-9D91-7224C49458BB}"/>
                <c:ext xmlns:c16="http://schemas.microsoft.com/office/drawing/2014/chart" uri="{C3380CC4-5D6E-409C-BE32-E72D297353CC}">
                  <c16:uniqueId val="{00000003-0B73-46C1-A61F-574F7472CE7D}"/>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Shares'!$N$22:$N$29</c:f>
              <c:strCache>
                <c:ptCount val="8"/>
                <c:pt idx="0">
                  <c:v>Ericsson</c:v>
                </c:pt>
                <c:pt idx="1">
                  <c:v>Fujitsu</c:v>
                </c:pt>
                <c:pt idx="2">
                  <c:v>HPE</c:v>
                </c:pt>
                <c:pt idx="3">
                  <c:v>Huawei</c:v>
                </c:pt>
                <c:pt idx="4">
                  <c:v>Nokia</c:v>
                </c:pt>
                <c:pt idx="5">
                  <c:v>Samsung</c:v>
                </c:pt>
                <c:pt idx="6">
                  <c:v>ZTE</c:v>
                </c:pt>
                <c:pt idx="7">
                  <c:v>Other</c:v>
                </c:pt>
              </c:strCache>
            </c:strRef>
          </c:cat>
          <c:val>
            <c:numRef>
              <c:f>'2G 3G Market Shares'!$O$22:$O$29</c:f>
              <c:numCache>
                <c:formatCode>0.0%</c:formatCode>
                <c:ptCount val="8"/>
                <c:pt idx="0" formatCode="0%">
                  <c:v>0</c:v>
                </c:pt>
                <c:pt idx="1">
                  <c:v>0</c:v>
                </c:pt>
                <c:pt idx="2" formatCode="0%">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0-0B73-46C1-A61F-574F7472CE7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North America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Summary!$B$104</c:f>
              <c:strCache>
                <c:ptCount val="1"/>
                <c:pt idx="0">
                  <c:v>5G</c:v>
                </c:pt>
              </c:strCache>
            </c:strRef>
          </c:tx>
          <c:spPr>
            <a:solidFill>
              <a:schemeClr val="accent1"/>
            </a:solidFill>
            <a:ln>
              <a:noFill/>
            </a:ln>
            <a:effectLst/>
          </c:spPr>
          <c:invertIfNegative val="0"/>
          <c:cat>
            <c:numRef>
              <c:f>Summary!$C$103:$M$103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Summary!$C$104:$M$104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D42-488C-9C61-316B00478E2B}"/>
            </c:ext>
          </c:extLst>
        </c:ser>
        <c:ser>
          <c:idx val="1"/>
          <c:order val="1"/>
          <c:tx>
            <c:strRef>
              <c:f>Summary!$B$105</c:f>
              <c:strCache>
                <c:ptCount val="1"/>
                <c:pt idx="0">
                  <c:v>4G</c:v>
                </c:pt>
              </c:strCache>
            </c:strRef>
          </c:tx>
          <c:spPr>
            <a:solidFill>
              <a:schemeClr val="accent2"/>
            </a:solidFill>
            <a:ln>
              <a:noFill/>
            </a:ln>
            <a:effectLst/>
          </c:spPr>
          <c:invertIfNegative val="0"/>
          <c:cat>
            <c:numRef>
              <c:f>Summary!$C$103:$M$103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Summary!$C$105:$M$105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9D42-488C-9C61-316B00478E2B}"/>
            </c:ext>
          </c:extLst>
        </c:ser>
        <c:ser>
          <c:idx val="2"/>
          <c:order val="2"/>
          <c:tx>
            <c:strRef>
              <c:f>Summary!$B$106</c:f>
              <c:strCache>
                <c:ptCount val="1"/>
                <c:pt idx="0">
                  <c:v>2G/3G</c:v>
                </c:pt>
              </c:strCache>
            </c:strRef>
          </c:tx>
          <c:spPr>
            <a:solidFill>
              <a:schemeClr val="accent3"/>
            </a:solidFill>
            <a:ln>
              <a:noFill/>
            </a:ln>
            <a:effectLst/>
          </c:spPr>
          <c:invertIfNegative val="0"/>
          <c:cat>
            <c:numRef>
              <c:f>Summary!$C$103:$M$103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Summary!$C$106:$M$106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9D42-488C-9C61-316B00478E2B}"/>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Asia Pacific</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Summary!$P$104</c:f>
              <c:strCache>
                <c:ptCount val="1"/>
                <c:pt idx="0">
                  <c:v>5G</c:v>
                </c:pt>
              </c:strCache>
            </c:strRef>
          </c:tx>
          <c:spPr>
            <a:solidFill>
              <a:schemeClr val="accent1"/>
            </a:solidFill>
            <a:ln>
              <a:noFill/>
            </a:ln>
            <a:effectLst/>
          </c:spPr>
          <c:invertIfNegative val="0"/>
          <c:cat>
            <c:numRef>
              <c:f>Summary!$Q$103:$AA$103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Summary!$Q$104:$AA$104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946-43F7-A3D4-DB878EF88208}"/>
            </c:ext>
          </c:extLst>
        </c:ser>
        <c:ser>
          <c:idx val="1"/>
          <c:order val="1"/>
          <c:tx>
            <c:strRef>
              <c:f>Summary!$P$105</c:f>
              <c:strCache>
                <c:ptCount val="1"/>
                <c:pt idx="0">
                  <c:v>4G</c:v>
                </c:pt>
              </c:strCache>
            </c:strRef>
          </c:tx>
          <c:spPr>
            <a:solidFill>
              <a:schemeClr val="accent2"/>
            </a:solidFill>
            <a:ln>
              <a:noFill/>
            </a:ln>
            <a:effectLst/>
          </c:spPr>
          <c:invertIfNegative val="0"/>
          <c:cat>
            <c:numRef>
              <c:f>Summary!$Q$103:$AA$103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Summary!$Q$105:$AA$105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946-43F7-A3D4-DB878EF88208}"/>
            </c:ext>
          </c:extLst>
        </c:ser>
        <c:ser>
          <c:idx val="2"/>
          <c:order val="2"/>
          <c:tx>
            <c:strRef>
              <c:f>Summary!$P$106</c:f>
              <c:strCache>
                <c:ptCount val="1"/>
                <c:pt idx="0">
                  <c:v>2G/3G</c:v>
                </c:pt>
              </c:strCache>
            </c:strRef>
          </c:tx>
          <c:spPr>
            <a:solidFill>
              <a:schemeClr val="accent3"/>
            </a:solidFill>
            <a:ln>
              <a:noFill/>
            </a:ln>
            <a:effectLst/>
          </c:spPr>
          <c:invertIfNegative val="0"/>
          <c:cat>
            <c:numRef>
              <c:f>Summary!$Q$103:$AA$103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Summary!$Q$106:$AA$106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946-43F7-A3D4-DB878EF8820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Europe Middle East Africa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Summary!$B$134</c:f>
              <c:strCache>
                <c:ptCount val="1"/>
                <c:pt idx="0">
                  <c:v>5G</c:v>
                </c:pt>
              </c:strCache>
            </c:strRef>
          </c:tx>
          <c:spPr>
            <a:solidFill>
              <a:schemeClr val="accent1"/>
            </a:solidFill>
            <a:ln>
              <a:noFill/>
            </a:ln>
            <a:effectLst/>
          </c:spPr>
          <c:invertIfNegative val="0"/>
          <c:cat>
            <c:numRef>
              <c:f>Summary!$C$133:$M$133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Summary!$C$134:$M$134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2D6-44C0-AB85-36A7052BD13A}"/>
            </c:ext>
          </c:extLst>
        </c:ser>
        <c:ser>
          <c:idx val="1"/>
          <c:order val="1"/>
          <c:tx>
            <c:strRef>
              <c:f>Summary!$B$135</c:f>
              <c:strCache>
                <c:ptCount val="1"/>
                <c:pt idx="0">
                  <c:v>4G</c:v>
                </c:pt>
              </c:strCache>
            </c:strRef>
          </c:tx>
          <c:spPr>
            <a:solidFill>
              <a:schemeClr val="accent2"/>
            </a:solidFill>
            <a:ln>
              <a:noFill/>
            </a:ln>
            <a:effectLst/>
          </c:spPr>
          <c:invertIfNegative val="0"/>
          <c:cat>
            <c:numRef>
              <c:f>Summary!$C$133:$M$133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Summary!$C$135:$M$135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2D6-44C0-AB85-36A7052BD13A}"/>
            </c:ext>
          </c:extLst>
        </c:ser>
        <c:ser>
          <c:idx val="2"/>
          <c:order val="2"/>
          <c:tx>
            <c:strRef>
              <c:f>Summary!$B$136</c:f>
              <c:strCache>
                <c:ptCount val="1"/>
                <c:pt idx="0">
                  <c:v>2G/3G</c:v>
                </c:pt>
              </c:strCache>
            </c:strRef>
          </c:tx>
          <c:spPr>
            <a:solidFill>
              <a:schemeClr val="accent3"/>
            </a:solidFill>
            <a:ln>
              <a:noFill/>
            </a:ln>
            <a:effectLst/>
          </c:spPr>
          <c:invertIfNegative val="0"/>
          <c:cat>
            <c:numRef>
              <c:f>Summary!$C$133:$M$133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Summary!$C$136:$M$136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F5E-4588-9CF5-50B3C16B8A4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CALA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Summary!$P$134</c:f>
              <c:strCache>
                <c:ptCount val="1"/>
                <c:pt idx="0">
                  <c:v>5G</c:v>
                </c:pt>
              </c:strCache>
            </c:strRef>
          </c:tx>
          <c:spPr>
            <a:solidFill>
              <a:schemeClr val="accent1"/>
            </a:solidFill>
            <a:ln>
              <a:noFill/>
            </a:ln>
            <a:effectLst/>
          </c:spPr>
          <c:invertIfNegative val="0"/>
          <c:cat>
            <c:numRef>
              <c:f>Summary!$Q$133:$AA$133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Summary!$Q$134:$AA$134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549-41C6-B470-AA379FE03A5D}"/>
            </c:ext>
          </c:extLst>
        </c:ser>
        <c:ser>
          <c:idx val="1"/>
          <c:order val="1"/>
          <c:tx>
            <c:strRef>
              <c:f>Summary!$P$135</c:f>
              <c:strCache>
                <c:ptCount val="1"/>
                <c:pt idx="0">
                  <c:v>4G</c:v>
                </c:pt>
              </c:strCache>
            </c:strRef>
          </c:tx>
          <c:spPr>
            <a:solidFill>
              <a:schemeClr val="accent2"/>
            </a:solidFill>
            <a:ln>
              <a:noFill/>
            </a:ln>
            <a:effectLst/>
          </c:spPr>
          <c:invertIfNegative val="0"/>
          <c:cat>
            <c:numRef>
              <c:f>Summary!$Q$133:$AA$133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Summary!$Q$135:$AA$135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549-41C6-B470-AA379FE03A5D}"/>
            </c:ext>
          </c:extLst>
        </c:ser>
        <c:ser>
          <c:idx val="2"/>
          <c:order val="2"/>
          <c:tx>
            <c:strRef>
              <c:f>Summary!$P$136</c:f>
              <c:strCache>
                <c:ptCount val="1"/>
                <c:pt idx="0">
                  <c:v>2G/3G</c:v>
                </c:pt>
              </c:strCache>
            </c:strRef>
          </c:tx>
          <c:spPr>
            <a:solidFill>
              <a:schemeClr val="accent3"/>
            </a:solidFill>
            <a:ln>
              <a:noFill/>
            </a:ln>
            <a:effectLst/>
          </c:spPr>
          <c:invertIfNegative val="0"/>
          <c:cat>
            <c:numRef>
              <c:f>Summary!$Q$133:$AA$133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Summary!$Q$136:$AA$136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594-4231-8658-4D104A324766}"/>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Commercial Networks in the World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Summary!$B$41</c:f>
              <c:strCache>
                <c:ptCount val="1"/>
                <c:pt idx="0">
                  <c:v>LTE (3.5+G)</c:v>
                </c:pt>
              </c:strCache>
            </c:strRef>
          </c:tx>
          <c:spPr>
            <a:solidFill>
              <a:schemeClr val="accent1"/>
            </a:solidFill>
            <a:ln>
              <a:noFill/>
            </a:ln>
            <a:effectLst/>
          </c:spPr>
          <c:invertIfNegative val="0"/>
          <c:cat>
            <c:strRef>
              <c:f>Summary!$C$40:$M$40</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Summary!$C$41:$M$41</c:f>
              <c:numCache>
                <c:formatCode>General</c:formatCode>
                <c:ptCount val="11"/>
              </c:numCache>
            </c:numRef>
          </c:val>
          <c:extLst>
            <c:ext xmlns:c16="http://schemas.microsoft.com/office/drawing/2014/chart" uri="{C3380CC4-5D6E-409C-BE32-E72D297353CC}">
              <c16:uniqueId val="{00000000-F067-44C4-9D16-67C0FE44FD30}"/>
            </c:ext>
          </c:extLst>
        </c:ser>
        <c:ser>
          <c:idx val="1"/>
          <c:order val="1"/>
          <c:tx>
            <c:strRef>
              <c:f>Summary!$B$42</c:f>
              <c:strCache>
                <c:ptCount val="1"/>
                <c:pt idx="0">
                  <c:v>VoLTE</c:v>
                </c:pt>
              </c:strCache>
            </c:strRef>
          </c:tx>
          <c:spPr>
            <a:solidFill>
              <a:schemeClr val="accent2"/>
            </a:solidFill>
            <a:ln>
              <a:noFill/>
            </a:ln>
            <a:effectLst/>
          </c:spPr>
          <c:invertIfNegative val="0"/>
          <c:cat>
            <c:strRef>
              <c:f>Summary!$C$40:$M$40</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Summary!$C$42:$M$42</c:f>
              <c:numCache>
                <c:formatCode>General</c:formatCode>
                <c:ptCount val="11"/>
              </c:numCache>
            </c:numRef>
          </c:val>
          <c:extLst>
            <c:ext xmlns:c16="http://schemas.microsoft.com/office/drawing/2014/chart" uri="{C3380CC4-5D6E-409C-BE32-E72D297353CC}">
              <c16:uniqueId val="{00000001-F067-44C4-9D16-67C0FE44FD30}"/>
            </c:ext>
          </c:extLst>
        </c:ser>
        <c:ser>
          <c:idx val="2"/>
          <c:order val="2"/>
          <c:tx>
            <c:strRef>
              <c:f>Summary!$B$43</c:f>
              <c:strCache>
                <c:ptCount val="1"/>
                <c:pt idx="0">
                  <c:v>LTE-A (4G)</c:v>
                </c:pt>
              </c:strCache>
            </c:strRef>
          </c:tx>
          <c:spPr>
            <a:solidFill>
              <a:schemeClr val="accent3"/>
            </a:solidFill>
            <a:ln>
              <a:noFill/>
            </a:ln>
            <a:effectLst/>
          </c:spPr>
          <c:invertIfNegative val="0"/>
          <c:cat>
            <c:strRef>
              <c:f>Summary!$C$40:$M$40</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Summary!$C$43:$M$43</c:f>
              <c:numCache>
                <c:formatCode>General</c:formatCode>
                <c:ptCount val="11"/>
              </c:numCache>
            </c:numRef>
          </c:val>
          <c:extLst>
            <c:ext xmlns:c16="http://schemas.microsoft.com/office/drawing/2014/chart" uri="{C3380CC4-5D6E-409C-BE32-E72D297353CC}">
              <c16:uniqueId val="{00000002-F067-44C4-9D16-67C0FE44FD30}"/>
            </c:ext>
          </c:extLst>
        </c:ser>
        <c:ser>
          <c:idx val="3"/>
          <c:order val="3"/>
          <c:tx>
            <c:strRef>
              <c:f>Summary!$B$44</c:f>
              <c:strCache>
                <c:ptCount val="1"/>
                <c:pt idx="0">
                  <c:v>5G</c:v>
                </c:pt>
              </c:strCache>
            </c:strRef>
          </c:tx>
          <c:spPr>
            <a:solidFill>
              <a:schemeClr val="accent4"/>
            </a:solidFill>
            <a:ln>
              <a:noFill/>
            </a:ln>
            <a:effectLst/>
          </c:spPr>
          <c:invertIfNegative val="0"/>
          <c:cat>
            <c:strRef>
              <c:f>Summary!$C$40:$M$40</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Summary!$C$44:$M$44</c:f>
              <c:numCache>
                <c:formatCode>General</c:formatCode>
                <c:ptCount val="11"/>
              </c:numCache>
            </c:numRef>
          </c:val>
          <c:extLst>
            <c:ext xmlns:c16="http://schemas.microsoft.com/office/drawing/2014/chart" uri="{C3380CC4-5D6E-409C-BE32-E72D297353CC}">
              <c16:uniqueId val="{00000001-9999-4EA7-B7EC-89444484F3D9}"/>
            </c:ext>
          </c:extLst>
        </c:ser>
        <c:ser>
          <c:idx val="4"/>
          <c:order val="4"/>
          <c:tx>
            <c:strRef>
              <c:f>Summary!$B$45</c:f>
              <c:strCache>
                <c:ptCount val="1"/>
                <c:pt idx="0">
                  <c:v>5G SA</c:v>
                </c:pt>
              </c:strCache>
            </c:strRef>
          </c:tx>
          <c:spPr>
            <a:solidFill>
              <a:schemeClr val="accent5"/>
            </a:solidFill>
            <a:ln>
              <a:noFill/>
            </a:ln>
            <a:effectLst/>
          </c:spPr>
          <c:invertIfNegative val="0"/>
          <c:cat>
            <c:strRef>
              <c:f>Summary!$C$40:$M$40</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Summary!$C$45:$M$45</c:f>
              <c:numCache>
                <c:formatCode>General</c:formatCode>
                <c:ptCount val="11"/>
              </c:numCache>
            </c:numRef>
          </c:val>
          <c:extLst>
            <c:ext xmlns:c16="http://schemas.microsoft.com/office/drawing/2014/chart" uri="{C3380CC4-5D6E-409C-BE32-E72D297353CC}">
              <c16:uniqueId val="{00000002-9999-4EA7-B7EC-89444484F3D9}"/>
            </c:ext>
          </c:extLst>
        </c:ser>
        <c:dLbls>
          <c:showLegendKey val="0"/>
          <c:showVal val="0"/>
          <c:showCatName val="0"/>
          <c:showSerName val="0"/>
          <c:showPercent val="0"/>
          <c:showBubbleSize val="0"/>
        </c:dLbls>
        <c:gapWidth val="150"/>
        <c:axId val="41696704"/>
        <c:axId val="102648832"/>
      </c:bar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RAN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Summary!$B$83</c:f>
              <c:strCache>
                <c:ptCount val="1"/>
                <c:pt idx="0">
                  <c:v>5G RAN</c:v>
                </c:pt>
              </c:strCache>
            </c:strRef>
          </c:tx>
          <c:spPr>
            <a:solidFill>
              <a:schemeClr val="accent1"/>
            </a:solidFill>
            <a:ln>
              <a:noFill/>
            </a:ln>
            <a:effectLst/>
          </c:spPr>
          <c:invertIfNegative val="0"/>
          <c:cat>
            <c:numRef>
              <c:f>Summary!$C$82:$M$82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Summary!$C$83:$M$83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2AD-44E2-915F-DC3A3D125120}"/>
            </c:ext>
          </c:extLst>
        </c:ser>
        <c:ser>
          <c:idx val="1"/>
          <c:order val="1"/>
          <c:tx>
            <c:strRef>
              <c:f>Summary!$B$84</c:f>
              <c:strCache>
                <c:ptCount val="1"/>
                <c:pt idx="0">
                  <c:v>4G RAN</c:v>
                </c:pt>
              </c:strCache>
            </c:strRef>
          </c:tx>
          <c:spPr>
            <a:solidFill>
              <a:schemeClr val="accent2"/>
            </a:solidFill>
            <a:ln>
              <a:noFill/>
            </a:ln>
            <a:effectLst/>
          </c:spPr>
          <c:invertIfNegative val="0"/>
          <c:cat>
            <c:numRef>
              <c:f>Summary!$C$82:$M$82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Summary!$C$84:$M$84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2AD-44E2-915F-DC3A3D125120}"/>
            </c:ext>
          </c:extLst>
        </c:ser>
        <c:ser>
          <c:idx val="2"/>
          <c:order val="2"/>
          <c:tx>
            <c:strRef>
              <c:f>Summary!$B$85</c:f>
              <c:strCache>
                <c:ptCount val="1"/>
                <c:pt idx="0">
                  <c:v>2G/3G RAN</c:v>
                </c:pt>
              </c:strCache>
            </c:strRef>
          </c:tx>
          <c:spPr>
            <a:solidFill>
              <a:schemeClr val="accent3"/>
            </a:solidFill>
            <a:ln>
              <a:noFill/>
            </a:ln>
            <a:effectLst/>
          </c:spPr>
          <c:invertIfNegative val="0"/>
          <c:cat>
            <c:numRef>
              <c:f>Summary!$C$82:$M$82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Summary!$C$85:$M$85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2AD-44E2-915F-DC3A3D125120}"/>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1.png"/><Relationship Id="rId4" Type="http://schemas.openxmlformats.org/officeDocument/2006/relationships/chart" Target="../charts/chart2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28.xml"/><Relationship Id="rId7" Type="http://schemas.openxmlformats.org/officeDocument/2006/relationships/chart" Target="../charts/chart32.xml"/><Relationship Id="rId2" Type="http://schemas.openxmlformats.org/officeDocument/2006/relationships/chart" Target="../charts/chart27.xml"/><Relationship Id="rId1" Type="http://schemas.openxmlformats.org/officeDocument/2006/relationships/image" Target="../media/image1.png"/><Relationship Id="rId6" Type="http://schemas.openxmlformats.org/officeDocument/2006/relationships/chart" Target="../charts/chart31.xml"/><Relationship Id="rId5" Type="http://schemas.openxmlformats.org/officeDocument/2006/relationships/chart" Target="../charts/chart30.xml"/><Relationship Id="rId4"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image" Target="../media/image1.png"/><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image" Target="../media/image1.png"/><Relationship Id="rId4"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oneCellAnchor>
    <xdr:from>
      <xdr:col>3</xdr:col>
      <xdr:colOff>2451846</xdr:colOff>
      <xdr:row>0</xdr:row>
      <xdr:rowOff>11132</xdr:rowOff>
    </xdr:from>
    <xdr:ext cx="3797764" cy="870723"/>
    <xdr:pic>
      <xdr:nvPicPr>
        <xdr:cNvPr id="2" name="Picture 1">
          <a:extLst>
            <a:ext uri="{FF2B5EF4-FFF2-40B4-BE49-F238E27FC236}">
              <a16:creationId xmlns:a16="http://schemas.microsoft.com/office/drawing/2014/main" id="{322A1099-7C27-458F-B262-11DE27EEE912}"/>
            </a:ext>
          </a:extLst>
        </xdr:cNvPr>
        <xdr:cNvPicPr>
          <a:picLocks noChangeAspect="1"/>
        </xdr:cNvPicPr>
      </xdr:nvPicPr>
      <xdr:blipFill>
        <a:blip xmlns:r="http://schemas.openxmlformats.org/officeDocument/2006/relationships" r:embed="rId1"/>
        <a:stretch>
          <a:fillRect/>
        </a:stretch>
      </xdr:blipFill>
      <xdr:spPr>
        <a:xfrm>
          <a:off x="10206317" y="11132"/>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323384</xdr:colOff>
      <xdr:row>0</xdr:row>
      <xdr:rowOff>0</xdr:rowOff>
    </xdr:from>
    <xdr:ext cx="3795496" cy="851447"/>
    <xdr:pic>
      <xdr:nvPicPr>
        <xdr:cNvPr id="2" name="Picture 1">
          <a:extLst>
            <a:ext uri="{FF2B5EF4-FFF2-40B4-BE49-F238E27FC236}">
              <a16:creationId xmlns:a16="http://schemas.microsoft.com/office/drawing/2014/main" id="{8A4124F2-8921-4588-9345-BFDB7CDB7921}"/>
            </a:ext>
          </a:extLst>
        </xdr:cNvPr>
        <xdr:cNvPicPr>
          <a:picLocks noChangeAspect="1"/>
        </xdr:cNvPicPr>
      </xdr:nvPicPr>
      <xdr:blipFill>
        <a:blip xmlns:r="http://schemas.openxmlformats.org/officeDocument/2006/relationships" r:embed="rId1"/>
        <a:stretch>
          <a:fillRect/>
        </a:stretch>
      </xdr:blipFill>
      <xdr:spPr>
        <a:xfrm>
          <a:off x="8642631" y="0"/>
          <a:ext cx="3795496" cy="851447"/>
        </a:xfrm>
        <a:prstGeom prst="rect">
          <a:avLst/>
        </a:prstGeom>
      </xdr:spPr>
    </xdr:pic>
    <xdr:clientData/>
  </xdr:oneCellAnchor>
  <xdr:twoCellAnchor editAs="oneCell">
    <xdr:from>
      <xdr:col>0</xdr:col>
      <xdr:colOff>289260</xdr:colOff>
      <xdr:row>29</xdr:row>
      <xdr:rowOff>19722</xdr:rowOff>
    </xdr:from>
    <xdr:to>
      <xdr:col>7</xdr:col>
      <xdr:colOff>444349</xdr:colOff>
      <xdr:row>47</xdr:row>
      <xdr:rowOff>108473</xdr:rowOff>
    </xdr:to>
    <xdr:graphicFrame macro="">
      <xdr:nvGraphicFramePr>
        <xdr:cNvPr id="3" name="Chart 2">
          <a:extLst>
            <a:ext uri="{FF2B5EF4-FFF2-40B4-BE49-F238E27FC236}">
              <a16:creationId xmlns:a16="http://schemas.microsoft.com/office/drawing/2014/main" id="{A74DCED7-2A3A-436F-9192-89B607DFD8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9</xdr:col>
      <xdr:colOff>421998</xdr:colOff>
      <xdr:row>0</xdr:row>
      <xdr:rowOff>7937</xdr:rowOff>
    </xdr:from>
    <xdr:ext cx="3795496" cy="851447"/>
    <xdr:pic>
      <xdr:nvPicPr>
        <xdr:cNvPr id="2" name="Picture 1">
          <a:extLst>
            <a:ext uri="{FF2B5EF4-FFF2-40B4-BE49-F238E27FC236}">
              <a16:creationId xmlns:a16="http://schemas.microsoft.com/office/drawing/2014/main" id="{36D53D6C-A68D-4A1C-B28A-1B93AA5C101A}"/>
            </a:ext>
          </a:extLst>
        </xdr:cNvPr>
        <xdr:cNvPicPr>
          <a:picLocks noChangeAspect="1"/>
        </xdr:cNvPicPr>
      </xdr:nvPicPr>
      <xdr:blipFill>
        <a:blip xmlns:r="http://schemas.openxmlformats.org/officeDocument/2006/relationships" r:embed="rId1"/>
        <a:stretch>
          <a:fillRect/>
        </a:stretch>
      </xdr:blipFill>
      <xdr:spPr>
        <a:xfrm>
          <a:off x="7943386" y="7937"/>
          <a:ext cx="3795496" cy="851447"/>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14</xdr:col>
      <xdr:colOff>477585</xdr:colOff>
      <xdr:row>0</xdr:row>
      <xdr:rowOff>7937</xdr:rowOff>
    </xdr:from>
    <xdr:ext cx="3795496" cy="851447"/>
    <xdr:pic>
      <xdr:nvPicPr>
        <xdr:cNvPr id="2" name="Picture 1">
          <a:extLst>
            <a:ext uri="{FF2B5EF4-FFF2-40B4-BE49-F238E27FC236}">
              <a16:creationId xmlns:a16="http://schemas.microsoft.com/office/drawing/2014/main" id="{A37938E3-C6B2-4E6D-B340-7138EB16FF66}"/>
            </a:ext>
          </a:extLst>
        </xdr:cNvPr>
        <xdr:cNvPicPr>
          <a:picLocks noChangeAspect="1"/>
        </xdr:cNvPicPr>
      </xdr:nvPicPr>
      <xdr:blipFill>
        <a:blip xmlns:r="http://schemas.openxmlformats.org/officeDocument/2006/relationships" r:embed="rId1"/>
        <a:stretch>
          <a:fillRect/>
        </a:stretch>
      </xdr:blipFill>
      <xdr:spPr>
        <a:xfrm>
          <a:off x="12203420" y="7937"/>
          <a:ext cx="3795496" cy="851447"/>
        </a:xfrm>
        <a:prstGeom prst="rect">
          <a:avLst/>
        </a:prstGeom>
      </xdr:spPr>
    </xdr:pic>
    <xdr:clientData/>
  </xdr:oneCellAnchor>
  <xdr:twoCellAnchor editAs="oneCell">
    <xdr:from>
      <xdr:col>12</xdr:col>
      <xdr:colOff>591669</xdr:colOff>
      <xdr:row>32</xdr:row>
      <xdr:rowOff>134471</xdr:rowOff>
    </xdr:from>
    <xdr:to>
      <xdr:col>18</xdr:col>
      <xdr:colOff>320934</xdr:colOff>
      <xdr:row>51</xdr:row>
      <xdr:rowOff>98612</xdr:rowOff>
    </xdr:to>
    <xdr:graphicFrame macro="">
      <xdr:nvGraphicFramePr>
        <xdr:cNvPr id="4" name="Chart 3">
          <a:extLst>
            <a:ext uri="{FF2B5EF4-FFF2-40B4-BE49-F238E27FC236}">
              <a16:creationId xmlns:a16="http://schemas.microsoft.com/office/drawing/2014/main" id="{526004E7-DBC6-41EB-A2F8-B32A60B28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546846</xdr:colOff>
      <xdr:row>32</xdr:row>
      <xdr:rowOff>134471</xdr:rowOff>
    </xdr:from>
    <xdr:to>
      <xdr:col>26</xdr:col>
      <xdr:colOff>545053</xdr:colOff>
      <xdr:row>51</xdr:row>
      <xdr:rowOff>98612</xdr:rowOff>
    </xdr:to>
    <xdr:graphicFrame macro="">
      <xdr:nvGraphicFramePr>
        <xdr:cNvPr id="5" name="Chart 4">
          <a:extLst>
            <a:ext uri="{FF2B5EF4-FFF2-40B4-BE49-F238E27FC236}">
              <a16:creationId xmlns:a16="http://schemas.microsoft.com/office/drawing/2014/main" id="{98124279-42D3-4B68-8743-4C29A84FA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22410</xdr:colOff>
      <xdr:row>32</xdr:row>
      <xdr:rowOff>134471</xdr:rowOff>
    </xdr:from>
    <xdr:to>
      <xdr:col>11</xdr:col>
      <xdr:colOff>57372</xdr:colOff>
      <xdr:row>51</xdr:row>
      <xdr:rowOff>52892</xdr:rowOff>
    </xdr:to>
    <xdr:graphicFrame macro="">
      <xdr:nvGraphicFramePr>
        <xdr:cNvPr id="6" name="Chart 5">
          <a:extLst>
            <a:ext uri="{FF2B5EF4-FFF2-40B4-BE49-F238E27FC236}">
              <a16:creationId xmlns:a16="http://schemas.microsoft.com/office/drawing/2014/main" id="{B96F9E59-A509-45B1-B262-C2FBD07C36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9</xdr:col>
      <xdr:colOff>520609</xdr:colOff>
      <xdr:row>0</xdr:row>
      <xdr:rowOff>0</xdr:rowOff>
    </xdr:from>
    <xdr:ext cx="3795496" cy="851447"/>
    <xdr:pic>
      <xdr:nvPicPr>
        <xdr:cNvPr id="2" name="Picture 1">
          <a:extLst>
            <a:ext uri="{FF2B5EF4-FFF2-40B4-BE49-F238E27FC236}">
              <a16:creationId xmlns:a16="http://schemas.microsoft.com/office/drawing/2014/main" id="{CF6F85B3-5FA9-449E-BC03-696CE7A0A121}"/>
            </a:ext>
          </a:extLst>
        </xdr:cNvPr>
        <xdr:cNvPicPr>
          <a:picLocks noChangeAspect="1"/>
        </xdr:cNvPicPr>
      </xdr:nvPicPr>
      <xdr:blipFill>
        <a:blip xmlns:r="http://schemas.openxmlformats.org/officeDocument/2006/relationships" r:embed="rId1"/>
        <a:stretch>
          <a:fillRect/>
        </a:stretch>
      </xdr:blipFill>
      <xdr:spPr>
        <a:xfrm>
          <a:off x="8041997" y="0"/>
          <a:ext cx="3795496" cy="851447"/>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9</xdr:col>
      <xdr:colOff>520608</xdr:colOff>
      <xdr:row>0</xdr:row>
      <xdr:rowOff>0</xdr:rowOff>
    </xdr:from>
    <xdr:ext cx="3795496" cy="851447"/>
    <xdr:pic>
      <xdr:nvPicPr>
        <xdr:cNvPr id="2" name="Picture 1">
          <a:extLst>
            <a:ext uri="{FF2B5EF4-FFF2-40B4-BE49-F238E27FC236}">
              <a16:creationId xmlns:a16="http://schemas.microsoft.com/office/drawing/2014/main" id="{B76E6A2E-F3BF-4919-B2E4-C4A4B4BDB143}"/>
            </a:ext>
          </a:extLst>
        </xdr:cNvPr>
        <xdr:cNvPicPr>
          <a:picLocks noChangeAspect="1"/>
        </xdr:cNvPicPr>
      </xdr:nvPicPr>
      <xdr:blipFill>
        <a:blip xmlns:r="http://schemas.openxmlformats.org/officeDocument/2006/relationships" r:embed="rId1"/>
        <a:stretch>
          <a:fillRect/>
        </a:stretch>
      </xdr:blipFill>
      <xdr:spPr>
        <a:xfrm>
          <a:off x="8041996" y="0"/>
          <a:ext cx="3795496" cy="85144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14</xdr:col>
      <xdr:colOff>459648</xdr:colOff>
      <xdr:row>0</xdr:row>
      <xdr:rowOff>52761</xdr:rowOff>
    </xdr:from>
    <xdr:ext cx="3795496" cy="851447"/>
    <xdr:pic>
      <xdr:nvPicPr>
        <xdr:cNvPr id="2" name="Picture 1">
          <a:extLst>
            <a:ext uri="{FF2B5EF4-FFF2-40B4-BE49-F238E27FC236}">
              <a16:creationId xmlns:a16="http://schemas.microsoft.com/office/drawing/2014/main" id="{4618DAF7-8A26-4A6A-9F01-79B40CE81715}"/>
            </a:ext>
          </a:extLst>
        </xdr:cNvPr>
        <xdr:cNvPicPr>
          <a:picLocks noChangeAspect="1"/>
        </xdr:cNvPicPr>
      </xdr:nvPicPr>
      <xdr:blipFill>
        <a:blip xmlns:r="http://schemas.openxmlformats.org/officeDocument/2006/relationships" r:embed="rId1"/>
        <a:stretch>
          <a:fillRect/>
        </a:stretch>
      </xdr:blipFill>
      <xdr:spPr>
        <a:xfrm>
          <a:off x="12185483" y="52761"/>
          <a:ext cx="3795496" cy="851447"/>
        </a:xfrm>
        <a:prstGeom prst="rect">
          <a:avLst/>
        </a:prstGeom>
      </xdr:spPr>
    </xdr:pic>
    <xdr:clientData/>
  </xdr:oneCellAnchor>
  <xdr:twoCellAnchor editAs="oneCell">
    <xdr:from>
      <xdr:col>1</xdr:col>
      <xdr:colOff>0</xdr:colOff>
      <xdr:row>31</xdr:row>
      <xdr:rowOff>164053</xdr:rowOff>
    </xdr:from>
    <xdr:to>
      <xdr:col>11</xdr:col>
      <xdr:colOff>34962</xdr:colOff>
      <xdr:row>50</xdr:row>
      <xdr:rowOff>82475</xdr:rowOff>
    </xdr:to>
    <xdr:graphicFrame macro="">
      <xdr:nvGraphicFramePr>
        <xdr:cNvPr id="3" name="Chart 2">
          <a:extLst>
            <a:ext uri="{FF2B5EF4-FFF2-40B4-BE49-F238E27FC236}">
              <a16:creationId xmlns:a16="http://schemas.microsoft.com/office/drawing/2014/main" id="{7431F049-24E0-4085-9594-7E9BEC02C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591670</xdr:colOff>
      <xdr:row>31</xdr:row>
      <xdr:rowOff>179293</xdr:rowOff>
    </xdr:from>
    <xdr:to>
      <xdr:col>18</xdr:col>
      <xdr:colOff>320935</xdr:colOff>
      <xdr:row>50</xdr:row>
      <xdr:rowOff>128195</xdr:rowOff>
    </xdr:to>
    <xdr:graphicFrame macro="">
      <xdr:nvGraphicFramePr>
        <xdr:cNvPr id="4" name="Chart 3">
          <a:extLst>
            <a:ext uri="{FF2B5EF4-FFF2-40B4-BE49-F238E27FC236}">
              <a16:creationId xmlns:a16="http://schemas.microsoft.com/office/drawing/2014/main" id="{20B6AB20-2068-472E-AF98-5BC9D246B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77</xdr:row>
      <xdr:rowOff>164053</xdr:rowOff>
    </xdr:from>
    <xdr:to>
      <xdr:col>11</xdr:col>
      <xdr:colOff>35858</xdr:colOff>
      <xdr:row>96</xdr:row>
      <xdr:rowOff>82475</xdr:rowOff>
    </xdr:to>
    <xdr:graphicFrame macro="">
      <xdr:nvGraphicFramePr>
        <xdr:cNvPr id="5" name="Chart 4">
          <a:extLst>
            <a:ext uri="{FF2B5EF4-FFF2-40B4-BE49-F238E27FC236}">
              <a16:creationId xmlns:a16="http://schemas.microsoft.com/office/drawing/2014/main" id="{45958DCD-4DFC-4AA6-9099-2ED064CD1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591670</xdr:colOff>
      <xdr:row>77</xdr:row>
      <xdr:rowOff>164053</xdr:rowOff>
    </xdr:from>
    <xdr:to>
      <xdr:col>18</xdr:col>
      <xdr:colOff>320935</xdr:colOff>
      <xdr:row>96</xdr:row>
      <xdr:rowOff>128195</xdr:rowOff>
    </xdr:to>
    <xdr:graphicFrame macro="">
      <xdr:nvGraphicFramePr>
        <xdr:cNvPr id="6" name="Chart 5">
          <a:extLst>
            <a:ext uri="{FF2B5EF4-FFF2-40B4-BE49-F238E27FC236}">
              <a16:creationId xmlns:a16="http://schemas.microsoft.com/office/drawing/2014/main" id="{FEF58B7A-7F43-4A40-880F-35681A263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600634</xdr:colOff>
      <xdr:row>31</xdr:row>
      <xdr:rowOff>179293</xdr:rowOff>
    </xdr:from>
    <xdr:to>
      <xdr:col>26</xdr:col>
      <xdr:colOff>536089</xdr:colOff>
      <xdr:row>50</xdr:row>
      <xdr:rowOff>128195</xdr:rowOff>
    </xdr:to>
    <xdr:graphicFrame macro="">
      <xdr:nvGraphicFramePr>
        <xdr:cNvPr id="7" name="Chart 6">
          <a:extLst>
            <a:ext uri="{FF2B5EF4-FFF2-40B4-BE49-F238E27FC236}">
              <a16:creationId xmlns:a16="http://schemas.microsoft.com/office/drawing/2014/main" id="{ADB468FB-7E0B-401C-A236-91844AAF3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18</xdr:col>
      <xdr:colOff>600634</xdr:colOff>
      <xdr:row>77</xdr:row>
      <xdr:rowOff>164053</xdr:rowOff>
    </xdr:from>
    <xdr:to>
      <xdr:col>26</xdr:col>
      <xdr:colOff>536089</xdr:colOff>
      <xdr:row>96</xdr:row>
      <xdr:rowOff>128195</xdr:rowOff>
    </xdr:to>
    <xdr:graphicFrame macro="">
      <xdr:nvGraphicFramePr>
        <xdr:cNvPr id="9" name="Chart 8">
          <a:extLst>
            <a:ext uri="{FF2B5EF4-FFF2-40B4-BE49-F238E27FC236}">
              <a16:creationId xmlns:a16="http://schemas.microsoft.com/office/drawing/2014/main" id="{60AD8177-8935-4FA0-AFCB-28A6CEFFE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9</xdr:col>
      <xdr:colOff>448891</xdr:colOff>
      <xdr:row>0</xdr:row>
      <xdr:rowOff>7937</xdr:rowOff>
    </xdr:from>
    <xdr:ext cx="3795496" cy="851447"/>
    <xdr:pic>
      <xdr:nvPicPr>
        <xdr:cNvPr id="2" name="Picture 1">
          <a:extLst>
            <a:ext uri="{FF2B5EF4-FFF2-40B4-BE49-F238E27FC236}">
              <a16:creationId xmlns:a16="http://schemas.microsoft.com/office/drawing/2014/main" id="{1EF3DD83-648C-4904-9745-BB067EA2BDA4}"/>
            </a:ext>
          </a:extLst>
        </xdr:cNvPr>
        <xdr:cNvPicPr>
          <a:picLocks noChangeAspect="1"/>
        </xdr:cNvPicPr>
      </xdr:nvPicPr>
      <xdr:blipFill>
        <a:blip xmlns:r="http://schemas.openxmlformats.org/officeDocument/2006/relationships" r:embed="rId1"/>
        <a:stretch>
          <a:fillRect/>
        </a:stretch>
      </xdr:blipFill>
      <xdr:spPr>
        <a:xfrm>
          <a:off x="7970279" y="7937"/>
          <a:ext cx="3795496" cy="851447"/>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14</xdr:col>
      <xdr:colOff>506714</xdr:colOff>
      <xdr:row>0</xdr:row>
      <xdr:rowOff>0</xdr:rowOff>
    </xdr:from>
    <xdr:ext cx="3795496" cy="851447"/>
    <xdr:pic>
      <xdr:nvPicPr>
        <xdr:cNvPr id="2" name="Picture 1">
          <a:extLst>
            <a:ext uri="{FF2B5EF4-FFF2-40B4-BE49-F238E27FC236}">
              <a16:creationId xmlns:a16="http://schemas.microsoft.com/office/drawing/2014/main" id="{C0D7B0FE-1951-458E-9B96-78F9D74E2680}"/>
            </a:ext>
          </a:extLst>
        </xdr:cNvPr>
        <xdr:cNvPicPr>
          <a:picLocks noChangeAspect="1"/>
        </xdr:cNvPicPr>
      </xdr:nvPicPr>
      <xdr:blipFill>
        <a:blip xmlns:r="http://schemas.openxmlformats.org/officeDocument/2006/relationships" r:embed="rId1"/>
        <a:stretch>
          <a:fillRect/>
        </a:stretch>
      </xdr:blipFill>
      <xdr:spPr>
        <a:xfrm>
          <a:off x="12232549" y="0"/>
          <a:ext cx="3795496" cy="851447"/>
        </a:xfrm>
        <a:prstGeom prst="rect">
          <a:avLst/>
        </a:prstGeom>
      </xdr:spPr>
    </xdr:pic>
    <xdr:clientData/>
  </xdr:oneCellAnchor>
  <xdr:twoCellAnchor editAs="oneCell">
    <xdr:from>
      <xdr:col>0</xdr:col>
      <xdr:colOff>294640</xdr:colOff>
      <xdr:row>31</xdr:row>
      <xdr:rowOff>0</xdr:rowOff>
    </xdr:from>
    <xdr:to>
      <xdr:col>11</xdr:col>
      <xdr:colOff>24802</xdr:colOff>
      <xdr:row>49</xdr:row>
      <xdr:rowOff>88751</xdr:rowOff>
    </xdr:to>
    <xdr:graphicFrame macro="">
      <xdr:nvGraphicFramePr>
        <xdr:cNvPr id="4" name="Chart 3">
          <a:extLst>
            <a:ext uri="{FF2B5EF4-FFF2-40B4-BE49-F238E27FC236}">
              <a16:creationId xmlns:a16="http://schemas.microsoft.com/office/drawing/2014/main" id="{9E46467A-A6AA-49DF-A762-E03EC045F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591669</xdr:colOff>
      <xdr:row>31</xdr:row>
      <xdr:rowOff>-1</xdr:rowOff>
    </xdr:from>
    <xdr:to>
      <xdr:col>18</xdr:col>
      <xdr:colOff>320934</xdr:colOff>
      <xdr:row>49</xdr:row>
      <xdr:rowOff>134470</xdr:rowOff>
    </xdr:to>
    <xdr:graphicFrame macro="">
      <xdr:nvGraphicFramePr>
        <xdr:cNvPr id="5" name="Chart 4">
          <a:extLst>
            <a:ext uri="{FF2B5EF4-FFF2-40B4-BE49-F238E27FC236}">
              <a16:creationId xmlns:a16="http://schemas.microsoft.com/office/drawing/2014/main" id="{B711A5A5-549D-410C-9ECC-D4B0EA8F3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564771</xdr:colOff>
      <xdr:row>31</xdr:row>
      <xdr:rowOff>0</xdr:rowOff>
    </xdr:from>
    <xdr:to>
      <xdr:col>26</xdr:col>
      <xdr:colOff>562978</xdr:colOff>
      <xdr:row>49</xdr:row>
      <xdr:rowOff>134471</xdr:rowOff>
    </xdr:to>
    <xdr:graphicFrame macro="">
      <xdr:nvGraphicFramePr>
        <xdr:cNvPr id="6" name="Chart 5">
          <a:extLst>
            <a:ext uri="{FF2B5EF4-FFF2-40B4-BE49-F238E27FC236}">
              <a16:creationId xmlns:a16="http://schemas.microsoft.com/office/drawing/2014/main" id="{E9805891-0A7A-4DA5-9C6A-733E80D60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1FC6190F-3EAA-4406-9AE8-44D59C02C0DE}"/>
            </a:ext>
          </a:extLst>
        </xdr:cNvPr>
        <xdr:cNvGrpSpPr>
          <a:grpSpLocks/>
        </xdr:cNvGrpSpPr>
      </xdr:nvGrpSpPr>
      <xdr:grpSpPr bwMode="auto">
        <a:xfrm>
          <a:off x="342900" y="2498912"/>
          <a:ext cx="6194612" cy="1475814"/>
          <a:chOff x="158" y="204"/>
          <a:chExt cx="624" cy="147"/>
        </a:xfrm>
      </xdr:grpSpPr>
      <xdr:sp macro="" textlink="">
        <xdr:nvSpPr>
          <xdr:cNvPr id="3" name="Text Box 9">
            <a:extLst>
              <a:ext uri="{FF2B5EF4-FFF2-40B4-BE49-F238E27FC236}">
                <a16:creationId xmlns:a16="http://schemas.microsoft.com/office/drawing/2014/main" id="{A6D661F2-0979-4805-991F-F872A756B0ED}"/>
              </a:ext>
            </a:extLst>
          </xdr:cNvPr>
          <xdr:cNvSpPr txBox="1">
            <a:spLocks noChangeArrowheads="1"/>
          </xdr:cNvSpPr>
        </xdr:nvSpPr>
        <xdr:spPr bwMode="auto">
          <a:xfrm>
            <a:off x="162" y="233"/>
            <a:ext cx="137" cy="111"/>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FCB95548-8AA7-4B2F-947C-D4B843BB0DEC}"/>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3756EF2C-D5D6-4FE7-9C2F-F1B0F8377EC5}"/>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4C8CD2C9-EEB8-4AB6-8183-23A58AC184F1}"/>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5AC683DD-8C14-418C-B4D3-97045E4D59FA}"/>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973B1C4B-22FE-4316-8E07-8FB56906A7EE}"/>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E3191E66-BF4A-4753-B9E8-C579FB8A2A8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7D2D1A7E-D68A-496F-894F-39D82863DD43}"/>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A7C488F-0AA1-43FF-BC16-9899A0265336}"/>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25339877-28FB-4876-BFD2-9093CFA8A97E}"/>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13</xdr:col>
      <xdr:colOff>143530</xdr:colOff>
      <xdr:row>0</xdr:row>
      <xdr:rowOff>12381</xdr:rowOff>
    </xdr:from>
    <xdr:ext cx="3797763" cy="854848"/>
    <xdr:pic>
      <xdr:nvPicPr>
        <xdr:cNvPr id="15" name="Picture 14">
          <a:extLst>
            <a:ext uri="{FF2B5EF4-FFF2-40B4-BE49-F238E27FC236}">
              <a16:creationId xmlns:a16="http://schemas.microsoft.com/office/drawing/2014/main" id="{8DFF086B-9D64-48C6-8AA4-DB2D1A03C1D1}"/>
            </a:ext>
          </a:extLst>
        </xdr:cNvPr>
        <xdr:cNvPicPr>
          <a:picLocks noChangeAspect="1"/>
        </xdr:cNvPicPr>
      </xdr:nvPicPr>
      <xdr:blipFill>
        <a:blip xmlns:r="http://schemas.openxmlformats.org/officeDocument/2006/relationships" r:embed="rId1"/>
        <a:stretch>
          <a:fillRect/>
        </a:stretch>
      </xdr:blipFill>
      <xdr:spPr>
        <a:xfrm>
          <a:off x="8014542" y="12381"/>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157911</xdr:colOff>
      <xdr:row>0</xdr:row>
      <xdr:rowOff>4853</xdr:rowOff>
    </xdr:from>
    <xdr:ext cx="3878585" cy="859536"/>
    <xdr:pic>
      <xdr:nvPicPr>
        <xdr:cNvPr id="2" name="Picture 1">
          <a:extLst>
            <a:ext uri="{FF2B5EF4-FFF2-40B4-BE49-F238E27FC236}">
              <a16:creationId xmlns:a16="http://schemas.microsoft.com/office/drawing/2014/main" id="{A5B4C2BF-AC19-4D04-A6C9-6AC36CCD1CD9}"/>
            </a:ext>
          </a:extLst>
        </xdr:cNvPr>
        <xdr:cNvPicPr>
          <a:picLocks noChangeAspect="1"/>
        </xdr:cNvPicPr>
      </xdr:nvPicPr>
      <xdr:blipFill>
        <a:blip xmlns:r="http://schemas.openxmlformats.org/officeDocument/2006/relationships" r:embed="rId1"/>
        <a:stretch>
          <a:fillRect/>
        </a:stretch>
      </xdr:blipFill>
      <xdr:spPr>
        <a:xfrm>
          <a:off x="10610758" y="4853"/>
          <a:ext cx="3878585" cy="8595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451382</xdr:colOff>
      <xdr:row>0</xdr:row>
      <xdr:rowOff>101600</xdr:rowOff>
    </xdr:from>
    <xdr:ext cx="3795496" cy="851447"/>
    <xdr:pic>
      <xdr:nvPicPr>
        <xdr:cNvPr id="2" name="Picture 1">
          <a:extLst>
            <a:ext uri="{FF2B5EF4-FFF2-40B4-BE49-F238E27FC236}">
              <a16:creationId xmlns:a16="http://schemas.microsoft.com/office/drawing/2014/main" id="{9E64FD30-C1BC-44CF-8070-FF34C591C373}"/>
            </a:ext>
          </a:extLst>
        </xdr:cNvPr>
        <xdr:cNvPicPr>
          <a:picLocks noChangeAspect="1"/>
        </xdr:cNvPicPr>
      </xdr:nvPicPr>
      <xdr:blipFill>
        <a:blip xmlns:r="http://schemas.openxmlformats.org/officeDocument/2006/relationships" r:embed="rId1"/>
        <a:stretch>
          <a:fillRect/>
        </a:stretch>
      </xdr:blipFill>
      <xdr:spPr>
        <a:xfrm>
          <a:off x="8156049" y="101600"/>
          <a:ext cx="3795496" cy="851447"/>
        </a:xfrm>
        <a:prstGeom prst="rect">
          <a:avLst/>
        </a:prstGeom>
      </xdr:spPr>
    </xdr:pic>
    <xdr:clientData/>
  </xdr:oneCellAnchor>
  <xdr:twoCellAnchor editAs="oneCell">
    <xdr:from>
      <xdr:col>14</xdr:col>
      <xdr:colOff>560495</xdr:colOff>
      <xdr:row>57</xdr:row>
      <xdr:rowOff>53786</xdr:rowOff>
    </xdr:from>
    <xdr:to>
      <xdr:col>22</xdr:col>
      <xdr:colOff>206588</xdr:colOff>
      <xdr:row>75</xdr:row>
      <xdr:rowOff>160466</xdr:rowOff>
    </xdr:to>
    <xdr:graphicFrame macro="">
      <xdr:nvGraphicFramePr>
        <xdr:cNvPr id="4" name="Chart 3">
          <a:extLst>
            <a:ext uri="{FF2B5EF4-FFF2-40B4-BE49-F238E27FC236}">
              <a16:creationId xmlns:a16="http://schemas.microsoft.com/office/drawing/2014/main" id="{8B6329C7-3127-47E0-BD36-C927F68F3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55878</xdr:colOff>
      <xdr:row>15</xdr:row>
      <xdr:rowOff>70935</xdr:rowOff>
    </xdr:from>
    <xdr:to>
      <xdr:col>24</xdr:col>
      <xdr:colOff>167638</xdr:colOff>
      <xdr:row>34</xdr:row>
      <xdr:rowOff>54002</xdr:rowOff>
    </xdr:to>
    <xdr:graphicFrame macro="">
      <xdr:nvGraphicFramePr>
        <xdr:cNvPr id="7" name="Chart 6">
          <a:extLst>
            <a:ext uri="{FF2B5EF4-FFF2-40B4-BE49-F238E27FC236}">
              <a16:creationId xmlns:a16="http://schemas.microsoft.com/office/drawing/2014/main" id="{C7ECE7EF-00FD-4791-8275-A0DCEC96D6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291552</xdr:colOff>
      <xdr:row>15</xdr:row>
      <xdr:rowOff>70935</xdr:rowOff>
    </xdr:from>
    <xdr:to>
      <xdr:col>13</xdr:col>
      <xdr:colOff>403312</xdr:colOff>
      <xdr:row>34</xdr:row>
      <xdr:rowOff>49108</xdr:rowOff>
    </xdr:to>
    <xdr:graphicFrame macro="">
      <xdr:nvGraphicFramePr>
        <xdr:cNvPr id="9" name="Chart 8">
          <a:extLst>
            <a:ext uri="{FF2B5EF4-FFF2-40B4-BE49-F238E27FC236}">
              <a16:creationId xmlns:a16="http://schemas.microsoft.com/office/drawing/2014/main" id="{EF35E7CE-9C46-408E-9BDA-DCE9A6623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30893</xdr:colOff>
      <xdr:row>108</xdr:row>
      <xdr:rowOff>80663</xdr:rowOff>
    </xdr:from>
    <xdr:to>
      <xdr:col>8</xdr:col>
      <xdr:colOff>320453</xdr:colOff>
      <xdr:row>127</xdr:row>
      <xdr:rowOff>18010</xdr:rowOff>
    </xdr:to>
    <xdr:graphicFrame macro="">
      <xdr:nvGraphicFramePr>
        <xdr:cNvPr id="12" name="Chart 11">
          <a:extLst>
            <a:ext uri="{FF2B5EF4-FFF2-40B4-BE49-F238E27FC236}">
              <a16:creationId xmlns:a16="http://schemas.microsoft.com/office/drawing/2014/main" id="{D3226CEF-C2AD-427B-A51D-671D72C5D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802639</xdr:colOff>
      <xdr:row>108</xdr:row>
      <xdr:rowOff>80663</xdr:rowOff>
    </xdr:from>
    <xdr:to>
      <xdr:col>22</xdr:col>
      <xdr:colOff>448732</xdr:colOff>
      <xdr:row>127</xdr:row>
      <xdr:rowOff>18010</xdr:rowOff>
    </xdr:to>
    <xdr:graphicFrame macro="">
      <xdr:nvGraphicFramePr>
        <xdr:cNvPr id="16" name="Chart 15">
          <a:extLst>
            <a:ext uri="{FF2B5EF4-FFF2-40B4-BE49-F238E27FC236}">
              <a16:creationId xmlns:a16="http://schemas.microsoft.com/office/drawing/2014/main" id="{906400B0-FA82-403A-8D64-8B93842FF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30893</xdr:colOff>
      <xdr:row>138</xdr:row>
      <xdr:rowOff>106063</xdr:rowOff>
    </xdr:from>
    <xdr:to>
      <xdr:col>8</xdr:col>
      <xdr:colOff>320453</xdr:colOff>
      <xdr:row>157</xdr:row>
      <xdr:rowOff>43410</xdr:rowOff>
    </xdr:to>
    <xdr:graphicFrame macro="">
      <xdr:nvGraphicFramePr>
        <xdr:cNvPr id="17" name="Chart 16">
          <a:extLst>
            <a:ext uri="{FF2B5EF4-FFF2-40B4-BE49-F238E27FC236}">
              <a16:creationId xmlns:a16="http://schemas.microsoft.com/office/drawing/2014/main" id="{6E14F812-A0F5-478A-8C1C-6FBFB99A8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14</xdr:col>
      <xdr:colOff>802639</xdr:colOff>
      <xdr:row>138</xdr:row>
      <xdr:rowOff>106063</xdr:rowOff>
    </xdr:from>
    <xdr:to>
      <xdr:col>22</xdr:col>
      <xdr:colOff>448732</xdr:colOff>
      <xdr:row>157</xdr:row>
      <xdr:rowOff>43410</xdr:rowOff>
    </xdr:to>
    <xdr:graphicFrame macro="">
      <xdr:nvGraphicFramePr>
        <xdr:cNvPr id="18" name="Chart 17">
          <a:extLst>
            <a:ext uri="{FF2B5EF4-FFF2-40B4-BE49-F238E27FC236}">
              <a16:creationId xmlns:a16="http://schemas.microsoft.com/office/drawing/2014/main" id="{A9E2FFD7-EEBC-4D2F-A6CD-9944309E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560495</xdr:colOff>
      <xdr:row>36</xdr:row>
      <xdr:rowOff>55881</xdr:rowOff>
    </xdr:from>
    <xdr:to>
      <xdr:col>22</xdr:col>
      <xdr:colOff>206588</xdr:colOff>
      <xdr:row>54</xdr:row>
      <xdr:rowOff>162561</xdr:rowOff>
    </xdr:to>
    <xdr:graphicFrame macro="">
      <xdr:nvGraphicFramePr>
        <xdr:cNvPr id="3" name="Chart 2">
          <a:extLst>
            <a:ext uri="{FF2B5EF4-FFF2-40B4-BE49-F238E27FC236}">
              <a16:creationId xmlns:a16="http://schemas.microsoft.com/office/drawing/2014/main" id="{BD90D8D9-1D06-4551-A5C9-EFBD15A92D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14</xdr:col>
      <xdr:colOff>560495</xdr:colOff>
      <xdr:row>78</xdr:row>
      <xdr:rowOff>79187</xdr:rowOff>
    </xdr:from>
    <xdr:to>
      <xdr:col>22</xdr:col>
      <xdr:colOff>206588</xdr:colOff>
      <xdr:row>97</xdr:row>
      <xdr:rowOff>16534</xdr:rowOff>
    </xdr:to>
    <xdr:graphicFrame macro="">
      <xdr:nvGraphicFramePr>
        <xdr:cNvPr id="13" name="Chart 12">
          <a:extLst>
            <a:ext uri="{FF2B5EF4-FFF2-40B4-BE49-F238E27FC236}">
              <a16:creationId xmlns:a16="http://schemas.microsoft.com/office/drawing/2014/main" id="{ADAC2476-CBAB-4757-B118-3BA1F64D3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14</xdr:col>
      <xdr:colOff>506713</xdr:colOff>
      <xdr:row>0</xdr:row>
      <xdr:rowOff>79655</xdr:rowOff>
    </xdr:from>
    <xdr:ext cx="3795496" cy="851447"/>
    <xdr:pic>
      <xdr:nvPicPr>
        <xdr:cNvPr id="2" name="Picture 1">
          <a:extLst>
            <a:ext uri="{FF2B5EF4-FFF2-40B4-BE49-F238E27FC236}">
              <a16:creationId xmlns:a16="http://schemas.microsoft.com/office/drawing/2014/main" id="{923E4912-E35E-47C9-9DB2-40F1C0D16B0C}"/>
            </a:ext>
          </a:extLst>
        </xdr:cNvPr>
        <xdr:cNvPicPr>
          <a:picLocks noChangeAspect="1"/>
        </xdr:cNvPicPr>
      </xdr:nvPicPr>
      <xdr:blipFill>
        <a:blip xmlns:r="http://schemas.openxmlformats.org/officeDocument/2006/relationships" r:embed="rId1"/>
        <a:stretch>
          <a:fillRect/>
        </a:stretch>
      </xdr:blipFill>
      <xdr:spPr>
        <a:xfrm>
          <a:off x="12232548" y="79655"/>
          <a:ext cx="3795496" cy="851447"/>
        </a:xfrm>
        <a:prstGeom prst="rect">
          <a:avLst/>
        </a:prstGeom>
      </xdr:spPr>
    </xdr:pic>
    <xdr:clientData/>
  </xdr:oneCellAnchor>
  <xdr:twoCellAnchor editAs="oneCell">
    <xdr:from>
      <xdr:col>1</xdr:col>
      <xdr:colOff>0</xdr:colOff>
      <xdr:row>34</xdr:row>
      <xdr:rowOff>164053</xdr:rowOff>
    </xdr:from>
    <xdr:to>
      <xdr:col>11</xdr:col>
      <xdr:colOff>34962</xdr:colOff>
      <xdr:row>53</xdr:row>
      <xdr:rowOff>82475</xdr:rowOff>
    </xdr:to>
    <xdr:graphicFrame macro="">
      <xdr:nvGraphicFramePr>
        <xdr:cNvPr id="3" name="Chart 2">
          <a:extLst>
            <a:ext uri="{FF2B5EF4-FFF2-40B4-BE49-F238E27FC236}">
              <a16:creationId xmlns:a16="http://schemas.microsoft.com/office/drawing/2014/main" id="{231FAABC-5DC3-4FF2-8B43-49CB46CA9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34</xdr:row>
      <xdr:rowOff>164053</xdr:rowOff>
    </xdr:from>
    <xdr:to>
      <xdr:col>18</xdr:col>
      <xdr:colOff>320936</xdr:colOff>
      <xdr:row>53</xdr:row>
      <xdr:rowOff>128195</xdr:rowOff>
    </xdr:to>
    <xdr:graphicFrame macro="">
      <xdr:nvGraphicFramePr>
        <xdr:cNvPr id="4" name="Chart 3">
          <a:extLst>
            <a:ext uri="{FF2B5EF4-FFF2-40B4-BE49-F238E27FC236}">
              <a16:creationId xmlns:a16="http://schemas.microsoft.com/office/drawing/2014/main" id="{04248F3E-83E0-474E-87A2-A236637DB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82</xdr:row>
      <xdr:rowOff>0</xdr:rowOff>
    </xdr:from>
    <xdr:to>
      <xdr:col>11</xdr:col>
      <xdr:colOff>34962</xdr:colOff>
      <xdr:row>100</xdr:row>
      <xdr:rowOff>88750</xdr:rowOff>
    </xdr:to>
    <xdr:graphicFrame macro="">
      <xdr:nvGraphicFramePr>
        <xdr:cNvPr id="8" name="Chart 7">
          <a:extLst>
            <a:ext uri="{FF2B5EF4-FFF2-40B4-BE49-F238E27FC236}">
              <a16:creationId xmlns:a16="http://schemas.microsoft.com/office/drawing/2014/main" id="{C257727D-58C4-4D28-9FA2-DC7957F9C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304801</xdr:colOff>
      <xdr:row>34</xdr:row>
      <xdr:rowOff>164053</xdr:rowOff>
    </xdr:from>
    <xdr:to>
      <xdr:col>25</xdr:col>
      <xdr:colOff>392656</xdr:colOff>
      <xdr:row>53</xdr:row>
      <xdr:rowOff>128195</xdr:rowOff>
    </xdr:to>
    <xdr:graphicFrame macro="">
      <xdr:nvGraphicFramePr>
        <xdr:cNvPr id="6" name="Chart 5">
          <a:extLst>
            <a:ext uri="{FF2B5EF4-FFF2-40B4-BE49-F238E27FC236}">
              <a16:creationId xmlns:a16="http://schemas.microsoft.com/office/drawing/2014/main" id="{1F0898AB-71B3-4694-B7FE-7DD1353AC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341314</xdr:colOff>
      <xdr:row>0</xdr:row>
      <xdr:rowOff>7937</xdr:rowOff>
    </xdr:from>
    <xdr:ext cx="3795496" cy="851447"/>
    <xdr:pic>
      <xdr:nvPicPr>
        <xdr:cNvPr id="2" name="Picture 1">
          <a:extLst>
            <a:ext uri="{FF2B5EF4-FFF2-40B4-BE49-F238E27FC236}">
              <a16:creationId xmlns:a16="http://schemas.microsoft.com/office/drawing/2014/main" id="{336982B6-1F35-4595-B8FF-D77C89D4209A}"/>
            </a:ext>
          </a:extLst>
        </xdr:cNvPr>
        <xdr:cNvPicPr>
          <a:picLocks noChangeAspect="1"/>
        </xdr:cNvPicPr>
      </xdr:nvPicPr>
      <xdr:blipFill>
        <a:blip xmlns:r="http://schemas.openxmlformats.org/officeDocument/2006/relationships" r:embed="rId1"/>
        <a:stretch>
          <a:fillRect/>
        </a:stretch>
      </xdr:blipFill>
      <xdr:spPr>
        <a:xfrm>
          <a:off x="8327074" y="7937"/>
          <a:ext cx="3795496" cy="85144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535549</xdr:colOff>
      <xdr:row>0</xdr:row>
      <xdr:rowOff>0</xdr:rowOff>
    </xdr:from>
    <xdr:ext cx="3795496" cy="851447"/>
    <xdr:pic>
      <xdr:nvPicPr>
        <xdr:cNvPr id="2" name="Picture 1">
          <a:extLst>
            <a:ext uri="{FF2B5EF4-FFF2-40B4-BE49-F238E27FC236}">
              <a16:creationId xmlns:a16="http://schemas.microsoft.com/office/drawing/2014/main" id="{B831975A-A222-493C-A027-179D8DCC875D}"/>
            </a:ext>
          </a:extLst>
        </xdr:cNvPr>
        <xdr:cNvPicPr>
          <a:picLocks noChangeAspect="1"/>
        </xdr:cNvPicPr>
      </xdr:nvPicPr>
      <xdr:blipFill>
        <a:blip xmlns:r="http://schemas.openxmlformats.org/officeDocument/2006/relationships" r:embed="rId1"/>
        <a:stretch>
          <a:fillRect/>
        </a:stretch>
      </xdr:blipFill>
      <xdr:spPr>
        <a:xfrm>
          <a:off x="12261384" y="0"/>
          <a:ext cx="3795496" cy="851447"/>
        </a:xfrm>
        <a:prstGeom prst="rect">
          <a:avLst/>
        </a:prstGeom>
      </xdr:spPr>
    </xdr:pic>
    <xdr:clientData/>
  </xdr:oneCellAnchor>
  <xdr:twoCellAnchor editAs="oneCell">
    <xdr:from>
      <xdr:col>1</xdr:col>
      <xdr:colOff>0</xdr:colOff>
      <xdr:row>30</xdr:row>
      <xdr:rowOff>116542</xdr:rowOff>
    </xdr:from>
    <xdr:to>
      <xdr:col>11</xdr:col>
      <xdr:colOff>34962</xdr:colOff>
      <xdr:row>49</xdr:row>
      <xdr:rowOff>34963</xdr:rowOff>
    </xdr:to>
    <xdr:graphicFrame macro="">
      <xdr:nvGraphicFramePr>
        <xdr:cNvPr id="3" name="Chart 2">
          <a:extLst>
            <a:ext uri="{FF2B5EF4-FFF2-40B4-BE49-F238E27FC236}">
              <a16:creationId xmlns:a16="http://schemas.microsoft.com/office/drawing/2014/main" id="{2800802C-51B6-47E3-AB43-92C0583B73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1979</xdr:colOff>
      <xdr:row>30</xdr:row>
      <xdr:rowOff>116542</xdr:rowOff>
    </xdr:from>
    <xdr:to>
      <xdr:col>18</xdr:col>
      <xdr:colOff>322915</xdr:colOff>
      <xdr:row>49</xdr:row>
      <xdr:rowOff>80683</xdr:rowOff>
    </xdr:to>
    <xdr:graphicFrame macro="">
      <xdr:nvGraphicFramePr>
        <xdr:cNvPr id="4" name="Chart 3">
          <a:extLst>
            <a:ext uri="{FF2B5EF4-FFF2-40B4-BE49-F238E27FC236}">
              <a16:creationId xmlns:a16="http://schemas.microsoft.com/office/drawing/2014/main" id="{A2245C79-C1CF-49C4-A465-CAAF61F324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304798</xdr:colOff>
      <xdr:row>77</xdr:row>
      <xdr:rowOff>0</xdr:rowOff>
    </xdr:from>
    <xdr:to>
      <xdr:col>11</xdr:col>
      <xdr:colOff>34960</xdr:colOff>
      <xdr:row>95</xdr:row>
      <xdr:rowOff>88750</xdr:rowOff>
    </xdr:to>
    <xdr:graphicFrame macro="">
      <xdr:nvGraphicFramePr>
        <xdr:cNvPr id="5" name="Chart 4">
          <a:extLst>
            <a:ext uri="{FF2B5EF4-FFF2-40B4-BE49-F238E27FC236}">
              <a16:creationId xmlns:a16="http://schemas.microsoft.com/office/drawing/2014/main" id="{4F563F1B-850B-4B16-8921-D43005EFD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1979</xdr:colOff>
      <xdr:row>77</xdr:row>
      <xdr:rowOff>0</xdr:rowOff>
    </xdr:from>
    <xdr:to>
      <xdr:col>18</xdr:col>
      <xdr:colOff>321456</xdr:colOff>
      <xdr:row>95</xdr:row>
      <xdr:rowOff>134470</xdr:rowOff>
    </xdr:to>
    <xdr:graphicFrame macro="">
      <xdr:nvGraphicFramePr>
        <xdr:cNvPr id="6" name="Chart 5">
          <a:extLst>
            <a:ext uri="{FF2B5EF4-FFF2-40B4-BE49-F238E27FC236}">
              <a16:creationId xmlns:a16="http://schemas.microsoft.com/office/drawing/2014/main" id="{4FF4D0F6-C701-4C5F-B239-7D78629A0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531621</xdr:colOff>
      <xdr:row>30</xdr:row>
      <xdr:rowOff>116542</xdr:rowOff>
    </xdr:from>
    <xdr:to>
      <xdr:col>26</xdr:col>
      <xdr:colOff>529828</xdr:colOff>
      <xdr:row>49</xdr:row>
      <xdr:rowOff>80683</xdr:rowOff>
    </xdr:to>
    <xdr:graphicFrame macro="">
      <xdr:nvGraphicFramePr>
        <xdr:cNvPr id="7" name="Chart 6">
          <a:extLst>
            <a:ext uri="{FF2B5EF4-FFF2-40B4-BE49-F238E27FC236}">
              <a16:creationId xmlns:a16="http://schemas.microsoft.com/office/drawing/2014/main" id="{E1193200-732C-4365-8C15-B9E6E043D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18</xdr:col>
      <xdr:colOff>531621</xdr:colOff>
      <xdr:row>77</xdr:row>
      <xdr:rowOff>0</xdr:rowOff>
    </xdr:from>
    <xdr:to>
      <xdr:col>26</xdr:col>
      <xdr:colOff>529828</xdr:colOff>
      <xdr:row>95</xdr:row>
      <xdr:rowOff>134470</xdr:rowOff>
    </xdr:to>
    <xdr:graphicFrame macro="">
      <xdr:nvGraphicFramePr>
        <xdr:cNvPr id="8" name="Chart 7">
          <a:extLst>
            <a:ext uri="{FF2B5EF4-FFF2-40B4-BE49-F238E27FC236}">
              <a16:creationId xmlns:a16="http://schemas.microsoft.com/office/drawing/2014/main" id="{581E7554-B5A4-414A-9E1F-326BE051C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9</xdr:col>
      <xdr:colOff>475785</xdr:colOff>
      <xdr:row>0</xdr:row>
      <xdr:rowOff>7937</xdr:rowOff>
    </xdr:from>
    <xdr:ext cx="3795496" cy="851447"/>
    <xdr:pic>
      <xdr:nvPicPr>
        <xdr:cNvPr id="2" name="Picture 1">
          <a:extLst>
            <a:ext uri="{FF2B5EF4-FFF2-40B4-BE49-F238E27FC236}">
              <a16:creationId xmlns:a16="http://schemas.microsoft.com/office/drawing/2014/main" id="{C2A50B3F-B941-4AD7-AB55-482EA8350536}"/>
            </a:ext>
          </a:extLst>
        </xdr:cNvPr>
        <xdr:cNvPicPr>
          <a:picLocks noChangeAspect="1"/>
        </xdr:cNvPicPr>
      </xdr:nvPicPr>
      <xdr:blipFill>
        <a:blip xmlns:r="http://schemas.openxmlformats.org/officeDocument/2006/relationships" r:embed="rId1"/>
        <a:stretch>
          <a:fillRect/>
        </a:stretch>
      </xdr:blipFill>
      <xdr:spPr>
        <a:xfrm>
          <a:off x="7997173" y="7937"/>
          <a:ext cx="3795496" cy="85144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14</xdr:col>
      <xdr:colOff>542572</xdr:colOff>
      <xdr:row>0</xdr:row>
      <xdr:rowOff>34831</xdr:rowOff>
    </xdr:from>
    <xdr:ext cx="3795496" cy="851447"/>
    <xdr:pic>
      <xdr:nvPicPr>
        <xdr:cNvPr id="2" name="Picture 1">
          <a:extLst>
            <a:ext uri="{FF2B5EF4-FFF2-40B4-BE49-F238E27FC236}">
              <a16:creationId xmlns:a16="http://schemas.microsoft.com/office/drawing/2014/main" id="{062A6C36-91D0-46E0-BE8B-1554DB72BAA8}"/>
            </a:ext>
          </a:extLst>
        </xdr:cNvPr>
        <xdr:cNvPicPr>
          <a:picLocks noChangeAspect="1"/>
        </xdr:cNvPicPr>
      </xdr:nvPicPr>
      <xdr:blipFill>
        <a:blip xmlns:r="http://schemas.openxmlformats.org/officeDocument/2006/relationships" r:embed="rId1"/>
        <a:stretch>
          <a:fillRect/>
        </a:stretch>
      </xdr:blipFill>
      <xdr:spPr>
        <a:xfrm>
          <a:off x="12268407" y="34831"/>
          <a:ext cx="3795496" cy="851447"/>
        </a:xfrm>
        <a:prstGeom prst="rect">
          <a:avLst/>
        </a:prstGeom>
      </xdr:spPr>
    </xdr:pic>
    <xdr:clientData/>
  </xdr:oneCellAnchor>
  <xdr:twoCellAnchor editAs="oneCell">
    <xdr:from>
      <xdr:col>0</xdr:col>
      <xdr:colOff>304798</xdr:colOff>
      <xdr:row>33</xdr:row>
      <xdr:rowOff>283</xdr:rowOff>
    </xdr:from>
    <xdr:to>
      <xdr:col>11</xdr:col>
      <xdr:colOff>34960</xdr:colOff>
      <xdr:row>51</xdr:row>
      <xdr:rowOff>89033</xdr:rowOff>
    </xdr:to>
    <xdr:graphicFrame macro="">
      <xdr:nvGraphicFramePr>
        <xdr:cNvPr id="3" name="Chart 2">
          <a:extLst>
            <a:ext uri="{FF2B5EF4-FFF2-40B4-BE49-F238E27FC236}">
              <a16:creationId xmlns:a16="http://schemas.microsoft.com/office/drawing/2014/main" id="{456FCEC7-13B5-4AC8-AC62-29CF84E8B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3058</xdr:colOff>
      <xdr:row>33</xdr:row>
      <xdr:rowOff>283</xdr:rowOff>
    </xdr:from>
    <xdr:to>
      <xdr:col>18</xdr:col>
      <xdr:colOff>323994</xdr:colOff>
      <xdr:row>51</xdr:row>
      <xdr:rowOff>134753</xdr:rowOff>
    </xdr:to>
    <xdr:graphicFrame macro="">
      <xdr:nvGraphicFramePr>
        <xdr:cNvPr id="4" name="Chart 3">
          <a:extLst>
            <a:ext uri="{FF2B5EF4-FFF2-40B4-BE49-F238E27FC236}">
              <a16:creationId xmlns:a16="http://schemas.microsoft.com/office/drawing/2014/main" id="{ADC2148E-61A4-42A2-B7D4-D41EA0228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530777</xdr:colOff>
      <xdr:row>33</xdr:row>
      <xdr:rowOff>283</xdr:rowOff>
    </xdr:from>
    <xdr:to>
      <xdr:col>26</xdr:col>
      <xdr:colOff>528984</xdr:colOff>
      <xdr:row>51</xdr:row>
      <xdr:rowOff>134753</xdr:rowOff>
    </xdr:to>
    <xdr:graphicFrame macro="">
      <xdr:nvGraphicFramePr>
        <xdr:cNvPr id="5" name="Chart 4">
          <a:extLst>
            <a:ext uri="{FF2B5EF4-FFF2-40B4-BE49-F238E27FC236}">
              <a16:creationId xmlns:a16="http://schemas.microsoft.com/office/drawing/2014/main" id="{6B9E8FB6-B94C-46E0-A21B-AB9248864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ph/AppData/Local/Microsoft/Windows/INetCache/Content.Outlook/TMY8VT4Y/Historical%20Exchange%20Rate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Quarterly Average"/>
      <sheetName val="Half Year Average"/>
      <sheetName val="Annual Average"/>
      <sheetName val="Currency Style Guide"/>
    </sheetNames>
    <sheetDataSet>
      <sheetData sheetId="0">
        <row r="68">
          <cell r="BF68" t="str">
            <v>Euro</v>
          </cell>
        </row>
      </sheetData>
      <sheetData sheetId="1">
        <row r="122">
          <cell r="A122">
            <v>37711</v>
          </cell>
          <cell r="B122">
            <v>1.5104</v>
          </cell>
          <cell r="C122">
            <v>0.93179999999999996</v>
          </cell>
          <cell r="D122">
            <v>0.62390000000000001</v>
          </cell>
          <cell r="E122">
            <v>7.7991999999999999</v>
          </cell>
          <cell r="F122">
            <v>118.9365</v>
          </cell>
          <cell r="G122">
            <v>1.7450000000000001</v>
          </cell>
          <cell r="H122">
            <v>8.5549999999999997</v>
          </cell>
          <cell r="I122">
            <v>34.624000000000002</v>
          </cell>
          <cell r="J122">
            <v>3.5341844444444455</v>
          </cell>
          <cell r="K122">
            <v>8.2874633333333403</v>
          </cell>
          <cell r="L122">
            <v>47.869633333333311</v>
          </cell>
          <cell r="M122">
            <v>1200.8944444444442</v>
          </cell>
          <cell r="N122">
            <v>31.677811111111104</v>
          </cell>
          <cell r="O122">
            <v>8.3402999999999992</v>
          </cell>
          <cell r="AA122">
            <v>3.1731666666666651</v>
          </cell>
          <cell r="AB122">
            <v>740.46222222222275</v>
          </cell>
          <cell r="AD122">
            <v>5.2986133333333321</v>
          </cell>
          <cell r="AE122">
            <v>54.19933333333335</v>
          </cell>
          <cell r="AF122">
            <v>8909.0011111111089</v>
          </cell>
          <cell r="AG122">
            <v>4.8320100000000012</v>
          </cell>
          <cell r="AH122">
            <v>3.8021066666666661</v>
          </cell>
          <cell r="AI122">
            <v>10.824844444444448</v>
          </cell>
          <cell r="AJ122">
            <v>60.367566666666676</v>
          </cell>
          <cell r="AK122">
            <v>42.882066666666674</v>
          </cell>
          <cell r="AL122">
            <v>3.6733288888888929</v>
          </cell>
          <cell r="AM122">
            <v>1657.6188888888885</v>
          </cell>
          <cell r="AN122">
            <v>16017.588888888889</v>
          </cell>
          <cell r="BJ122">
            <v>1.6889000000000001</v>
          </cell>
        </row>
        <row r="123">
          <cell r="A123">
            <v>37802</v>
          </cell>
          <cell r="B123">
            <v>1.3976999999999999</v>
          </cell>
          <cell r="C123">
            <v>0.88060000000000005</v>
          </cell>
          <cell r="D123">
            <v>0.61760000000000004</v>
          </cell>
          <cell r="E123">
            <v>7.7990000000000004</v>
          </cell>
          <cell r="F123">
            <v>118.51130000000001</v>
          </cell>
          <cell r="G123">
            <v>1.7486999999999999</v>
          </cell>
          <cell r="H123">
            <v>8.0500000000000007</v>
          </cell>
          <cell r="I123">
            <v>34.669699999999999</v>
          </cell>
          <cell r="J123">
            <v>3.0629582417582406</v>
          </cell>
          <cell r="K123">
            <v>8.2870516483516479</v>
          </cell>
          <cell r="L123">
            <v>47.162571428571447</v>
          </cell>
          <cell r="M123">
            <v>1211.5945054945053</v>
          </cell>
          <cell r="N123">
            <v>30.881131868131892</v>
          </cell>
          <cell r="O123">
            <v>7.7365000000000004</v>
          </cell>
          <cell r="AA123">
            <v>2.925263736263735</v>
          </cell>
          <cell r="AB123">
            <v>724.86978021977995</v>
          </cell>
          <cell r="AD123">
            <v>5.972778021978022</v>
          </cell>
          <cell r="AE123">
            <v>53.015428571428558</v>
          </cell>
          <cell r="AF123">
            <v>8516.3131868131914</v>
          </cell>
          <cell r="AG123">
            <v>4.4993010989010971</v>
          </cell>
          <cell r="AH123">
            <v>3.7991626373626359</v>
          </cell>
          <cell r="AI123">
            <v>10.463241758241752</v>
          </cell>
          <cell r="AJ123">
            <v>59.923989010989018</v>
          </cell>
          <cell r="AK123">
            <v>42.347109890109898</v>
          </cell>
          <cell r="AL123">
            <v>3.6733098901098935</v>
          </cell>
          <cell r="AM123">
            <v>1599.8131868131868</v>
          </cell>
          <cell r="AN123">
            <v>16027.736263736264</v>
          </cell>
          <cell r="BJ123">
            <v>1.5623</v>
          </cell>
        </row>
        <row r="124">
          <cell r="A124">
            <v>37894</v>
          </cell>
          <cell r="B124">
            <v>1.3796999999999999</v>
          </cell>
          <cell r="C124">
            <v>0.88770000000000004</v>
          </cell>
          <cell r="D124">
            <v>0.62080000000000002</v>
          </cell>
          <cell r="E124">
            <v>7.7946999999999997</v>
          </cell>
          <cell r="F124">
            <v>117.4191</v>
          </cell>
          <cell r="G124">
            <v>1.7513000000000001</v>
          </cell>
          <cell r="H124">
            <v>8.1329999999999991</v>
          </cell>
          <cell r="I124">
            <v>34.196899999999999</v>
          </cell>
          <cell r="J124">
            <v>2.9792206521739137</v>
          </cell>
          <cell r="K124">
            <v>8.2871760869565207</v>
          </cell>
          <cell r="L124">
            <v>46.084032608695651</v>
          </cell>
          <cell r="M124">
            <v>1180.4108695652174</v>
          </cell>
          <cell r="N124">
            <v>30.442989130434768</v>
          </cell>
          <cell r="O124">
            <v>7.4085999999999999</v>
          </cell>
          <cell r="AA124">
            <v>2.9432967391304321</v>
          </cell>
          <cell r="AB124">
            <v>708.9933695652179</v>
          </cell>
          <cell r="AD124">
            <v>6.1737684782608664</v>
          </cell>
          <cell r="AE124">
            <v>54.64630434782611</v>
          </cell>
          <cell r="AF124">
            <v>8471.419565217393</v>
          </cell>
          <cell r="AG124">
            <v>4.434782608695655</v>
          </cell>
          <cell r="AH124">
            <v>3.8012706521739119</v>
          </cell>
          <cell r="AI124">
            <v>10.73286956521739</v>
          </cell>
          <cell r="AJ124">
            <v>59.798054347826032</v>
          </cell>
          <cell r="AK124">
            <v>41.392336956521739</v>
          </cell>
          <cell r="AL124">
            <v>3.6732673913043525</v>
          </cell>
          <cell r="AM124">
            <v>1599.7282608695652</v>
          </cell>
          <cell r="AN124">
            <v>16079.847826086956</v>
          </cell>
          <cell r="BJ124">
            <v>1.5179</v>
          </cell>
        </row>
        <row r="125">
          <cell r="A125">
            <v>37986</v>
          </cell>
          <cell r="B125">
            <v>1.3163</v>
          </cell>
          <cell r="C125">
            <v>0.8407</v>
          </cell>
          <cell r="D125">
            <v>0.58650000000000002</v>
          </cell>
          <cell r="E125">
            <v>7.7557</v>
          </cell>
          <cell r="F125">
            <v>108.81780000000001</v>
          </cell>
          <cell r="G125">
            <v>1.7246999999999999</v>
          </cell>
          <cell r="H125">
            <v>7.5728999999999997</v>
          </cell>
          <cell r="I125">
            <v>33.943800000000003</v>
          </cell>
          <cell r="J125">
            <v>2.8992282608695659</v>
          </cell>
          <cell r="K125">
            <v>8.2869108695652081</v>
          </cell>
          <cell r="L125">
            <v>45.557173913043492</v>
          </cell>
          <cell r="M125">
            <v>1185.5934782608692</v>
          </cell>
          <cell r="N125">
            <v>29.803065217391303</v>
          </cell>
          <cell r="O125">
            <v>6.7359999999999998</v>
          </cell>
          <cell r="AA125">
            <v>2.939619565217392</v>
          </cell>
          <cell r="AB125">
            <v>638.62434782608727</v>
          </cell>
          <cell r="AD125">
            <v>6.193214130434785</v>
          </cell>
          <cell r="AE125">
            <v>55.378749999999997</v>
          </cell>
          <cell r="AF125">
            <v>8480.520652173911</v>
          </cell>
          <cell r="AG125">
            <v>4.4515369565217391</v>
          </cell>
          <cell r="AH125">
            <v>3.8021489130434771</v>
          </cell>
          <cell r="AI125">
            <v>11.199695652173917</v>
          </cell>
          <cell r="AJ125">
            <v>59.500260869565253</v>
          </cell>
          <cell r="AK125">
            <v>39.817543478260866</v>
          </cell>
          <cell r="AL125">
            <v>3.673200000000004</v>
          </cell>
          <cell r="AM125">
            <v>1599.8804347826087</v>
          </cell>
          <cell r="AN125">
            <v>16144.358695652174</v>
          </cell>
          <cell r="BJ125">
            <v>1.3973</v>
          </cell>
        </row>
        <row r="126">
          <cell r="A126">
            <v>38077</v>
          </cell>
          <cell r="B126">
            <v>1.3189</v>
          </cell>
          <cell r="C126">
            <v>0.80020000000000002</v>
          </cell>
          <cell r="D126">
            <v>0.54410000000000003</v>
          </cell>
          <cell r="E126">
            <v>7.7779999999999996</v>
          </cell>
          <cell r="F126">
            <v>107.2073</v>
          </cell>
          <cell r="G126">
            <v>1.6943999999999999</v>
          </cell>
          <cell r="H126">
            <v>7.3521999999999998</v>
          </cell>
          <cell r="I126">
            <v>33.335500000000003</v>
          </cell>
          <cell r="J126">
            <v>2.8949670329670329</v>
          </cell>
          <cell r="K126">
            <v>8.2870615384615345</v>
          </cell>
          <cell r="L126">
            <v>45.316406593406569</v>
          </cell>
          <cell r="M126">
            <v>1180.0263736263737</v>
          </cell>
          <cell r="N126">
            <v>28.642670329670331</v>
          </cell>
          <cell r="O126">
            <v>6.7690999999999999</v>
          </cell>
          <cell r="AA126">
            <v>2.9273021978021974</v>
          </cell>
          <cell r="AB126">
            <v>601.95032967032967</v>
          </cell>
          <cell r="AD126">
            <v>6.2231219780219762</v>
          </cell>
          <cell r="AE126">
            <v>56.128901098901117</v>
          </cell>
          <cell r="AF126">
            <v>8483.5131868131866</v>
          </cell>
          <cell r="AG126">
            <v>4.4728956043956041</v>
          </cell>
          <cell r="AH126">
            <v>3.8024494505494491</v>
          </cell>
          <cell r="AI126">
            <v>11.010098901098903</v>
          </cell>
          <cell r="AJ126">
            <v>59.326472527472532</v>
          </cell>
          <cell r="AK126">
            <v>39.30052747252747</v>
          </cell>
          <cell r="AL126">
            <v>3.6732692307692352</v>
          </cell>
          <cell r="AM126">
            <v>1779.718681318682</v>
          </cell>
          <cell r="AN126">
            <v>16212.857142857143</v>
          </cell>
          <cell r="BJ126">
            <v>1.3071999999999999</v>
          </cell>
        </row>
        <row r="127">
          <cell r="A127">
            <v>38168</v>
          </cell>
          <cell r="B127">
            <v>1.3596999999999999</v>
          </cell>
          <cell r="C127">
            <v>0.83020000000000005</v>
          </cell>
          <cell r="D127">
            <v>0.55379999999999996</v>
          </cell>
          <cell r="E127">
            <v>7.7971000000000004</v>
          </cell>
          <cell r="F127">
            <v>109.7702</v>
          </cell>
          <cell r="G127">
            <v>1.7039</v>
          </cell>
          <cell r="H127">
            <v>7.5945999999999998</v>
          </cell>
          <cell r="I127">
            <v>33.292099999999998</v>
          </cell>
          <cell r="J127">
            <v>3.0417032967032944</v>
          </cell>
          <cell r="K127">
            <v>8.2872142857142883</v>
          </cell>
          <cell r="L127">
            <v>44.860692307692304</v>
          </cell>
          <cell r="M127">
            <v>1166.4692307692305</v>
          </cell>
          <cell r="N127">
            <v>28.911230769230794</v>
          </cell>
          <cell r="O127">
            <v>6.5881999999999996</v>
          </cell>
          <cell r="AA127">
            <v>2.9236659340659341</v>
          </cell>
          <cell r="AB127">
            <v>645.00373626373676</v>
          </cell>
          <cell r="AD127">
            <v>6.2311692307692299</v>
          </cell>
          <cell r="AE127">
            <v>56.107142857142868</v>
          </cell>
          <cell r="AF127">
            <v>9013.0076923076922</v>
          </cell>
          <cell r="AG127">
            <v>4.5625109890109874</v>
          </cell>
          <cell r="AH127">
            <v>3.8018945054945066</v>
          </cell>
          <cell r="AI127">
            <v>11.405747252747258</v>
          </cell>
          <cell r="AJ127">
            <v>59.682483516483515</v>
          </cell>
          <cell r="AK127">
            <v>40.2705054945055</v>
          </cell>
          <cell r="AL127">
            <v>3.6732934065934102</v>
          </cell>
          <cell r="AM127">
            <v>1919.6087912087944</v>
          </cell>
          <cell r="AN127">
            <v>16254.483516483517</v>
          </cell>
          <cell r="BJ127">
            <v>1.4041999999999999</v>
          </cell>
        </row>
        <row r="128">
          <cell r="A128">
            <v>38260</v>
          </cell>
          <cell r="B128">
            <v>1.3083</v>
          </cell>
          <cell r="C128">
            <v>0.81799999999999995</v>
          </cell>
          <cell r="D128">
            <v>0.54990000000000006</v>
          </cell>
          <cell r="E128">
            <v>7.7995999999999999</v>
          </cell>
          <cell r="F128">
            <v>109.9294</v>
          </cell>
          <cell r="G128">
            <v>1.7071000000000001</v>
          </cell>
          <cell r="H128">
            <v>7.4913999999999996</v>
          </cell>
          <cell r="I128">
            <v>33.870100000000001</v>
          </cell>
          <cell r="J128">
            <v>2.9802499999999994</v>
          </cell>
          <cell r="K128">
            <v>8.2879206521739111</v>
          </cell>
          <cell r="L128">
            <v>46.191576086956509</v>
          </cell>
          <cell r="M128">
            <v>1155.4358695652172</v>
          </cell>
          <cell r="N128">
            <v>29.177717391304313</v>
          </cell>
          <cell r="O128">
            <v>6.3724999999999996</v>
          </cell>
          <cell r="AA128">
            <v>2.9997880434782616</v>
          </cell>
          <cell r="AB128">
            <v>641.35315217391349</v>
          </cell>
          <cell r="AD128">
            <v>6.2577663043478244</v>
          </cell>
          <cell r="AE128">
            <v>56.146847826086962</v>
          </cell>
          <cell r="AF128">
            <v>9163.9804347826102</v>
          </cell>
          <cell r="AG128">
            <v>4.5175739130434769</v>
          </cell>
          <cell r="AH128">
            <v>3.8006065217391312</v>
          </cell>
          <cell r="AI128">
            <v>11.474032608695646</v>
          </cell>
          <cell r="AJ128">
            <v>60.679641304347847</v>
          </cell>
          <cell r="AK128">
            <v>41.334250000000004</v>
          </cell>
          <cell r="AL128">
            <v>3.6741391304347832</v>
          </cell>
          <cell r="AM128">
            <v>1919.1239130434799</v>
          </cell>
          <cell r="AN128">
            <v>16262.358695652174</v>
          </cell>
          <cell r="BJ128">
            <v>1.4087000000000001</v>
          </cell>
        </row>
        <row r="129">
          <cell r="A129">
            <v>38352</v>
          </cell>
          <cell r="B129">
            <v>1.2206999999999999</v>
          </cell>
          <cell r="C129">
            <v>0.7722</v>
          </cell>
          <cell r="D129">
            <v>0.53669999999999995</v>
          </cell>
          <cell r="E129">
            <v>7.7805</v>
          </cell>
          <cell r="F129">
            <v>105.7859</v>
          </cell>
          <cell r="G129">
            <v>1.6560999999999999</v>
          </cell>
          <cell r="H129">
            <v>6.9592000000000001</v>
          </cell>
          <cell r="I129">
            <v>32.898800000000001</v>
          </cell>
          <cell r="J129">
            <v>2.7891652173913037</v>
          </cell>
          <cell r="K129">
            <v>8.2867358695652289</v>
          </cell>
          <cell r="L129">
            <v>44.98404347826088</v>
          </cell>
          <cell r="M129">
            <v>1102.1793478260872</v>
          </cell>
          <cell r="N129">
            <v>28.535391304347833</v>
          </cell>
          <cell r="O129">
            <v>6.0579000000000001</v>
          </cell>
          <cell r="AA129">
            <v>2.9746402173913031</v>
          </cell>
          <cell r="AB129">
            <v>598.42108695652166</v>
          </cell>
          <cell r="AD129">
            <v>6.2621489130434806</v>
          </cell>
          <cell r="AE129">
            <v>56.378413043478254</v>
          </cell>
          <cell r="AF129">
            <v>9118.4739130434791</v>
          </cell>
          <cell r="AG129">
            <v>4.4130521739130444</v>
          </cell>
          <cell r="AH129">
            <v>3.8002913043478261</v>
          </cell>
          <cell r="AI129">
            <v>11.345228260869563</v>
          </cell>
          <cell r="AJ129">
            <v>60.355597826086985</v>
          </cell>
          <cell r="AK129">
            <v>40.319097826086939</v>
          </cell>
          <cell r="AL129">
            <v>3.6736119565217398</v>
          </cell>
          <cell r="AM129">
            <v>1919.9043478260878</v>
          </cell>
          <cell r="AN129">
            <v>15969.91304347826</v>
          </cell>
          <cell r="BJ129">
            <v>1.3213999999999999</v>
          </cell>
        </row>
        <row r="130">
          <cell r="A130">
            <v>38442</v>
          </cell>
          <cell r="B130">
            <v>1.2267999999999999</v>
          </cell>
          <cell r="C130">
            <v>0.76300000000000001</v>
          </cell>
          <cell r="D130">
            <v>0.52900000000000003</v>
          </cell>
          <cell r="E130">
            <v>7.7986000000000004</v>
          </cell>
          <cell r="F130">
            <v>104.4969</v>
          </cell>
          <cell r="G130">
            <v>1.6352</v>
          </cell>
          <cell r="H130">
            <v>6.9257</v>
          </cell>
          <cell r="I130">
            <v>31.4572</v>
          </cell>
          <cell r="J130">
            <v>2.6627377777777794</v>
          </cell>
          <cell r="K130">
            <v>8.2865000000000091</v>
          </cell>
          <cell r="L130">
            <v>43.706766666666653</v>
          </cell>
          <cell r="M130">
            <v>1027.2738888888887</v>
          </cell>
          <cell r="N130">
            <v>27.850733333333327</v>
          </cell>
          <cell r="O130">
            <v>6.0079000000000002</v>
          </cell>
          <cell r="AA130">
            <v>2.9457933333333326</v>
          </cell>
          <cell r="AB130">
            <v>584.17533333333347</v>
          </cell>
          <cell r="AD130">
            <v>5.8963055555555535</v>
          </cell>
          <cell r="AE130">
            <v>55.088822222222205</v>
          </cell>
          <cell r="AF130">
            <v>9288.554444444444</v>
          </cell>
          <cell r="AG130">
            <v>4.3671933333333328</v>
          </cell>
          <cell r="AH130">
            <v>3.8045166666666668</v>
          </cell>
          <cell r="AI130">
            <v>11.196444444444445</v>
          </cell>
          <cell r="AJ130">
            <v>59.778877777777772</v>
          </cell>
          <cell r="AK130">
            <v>38.646199999999993</v>
          </cell>
          <cell r="AL130">
            <v>3.6734033333333338</v>
          </cell>
          <cell r="AM130">
            <v>1991.5</v>
          </cell>
          <cell r="AN130">
            <v>15961.133333333333</v>
          </cell>
          <cell r="BJ130">
            <v>1.286</v>
          </cell>
        </row>
        <row r="131">
          <cell r="A131">
            <v>38533</v>
          </cell>
          <cell r="B131">
            <v>1.2441</v>
          </cell>
          <cell r="C131">
            <v>0.79510000000000003</v>
          </cell>
          <cell r="D131">
            <v>0.53920000000000001</v>
          </cell>
          <cell r="E131">
            <v>7.7885999999999997</v>
          </cell>
          <cell r="F131">
            <v>107.5808</v>
          </cell>
          <cell r="G131">
            <v>1.6591</v>
          </cell>
          <cell r="H131">
            <v>7.3231999999999999</v>
          </cell>
          <cell r="I131">
            <v>31.372299999999999</v>
          </cell>
          <cell r="J131">
            <v>2.4849890109890107</v>
          </cell>
          <cell r="K131">
            <v>8.2865000000000109</v>
          </cell>
          <cell r="L131">
            <v>43.640670329670328</v>
          </cell>
          <cell r="M131">
            <v>1009.2365934065937</v>
          </cell>
          <cell r="N131">
            <v>28.085527472527467</v>
          </cell>
          <cell r="O131">
            <v>6.4214000000000002</v>
          </cell>
          <cell r="AA131">
            <v>2.894532967032966</v>
          </cell>
          <cell r="AB131">
            <v>581.87516483516481</v>
          </cell>
          <cell r="AD131">
            <v>5.8294681318681318</v>
          </cell>
          <cell r="AE131">
            <v>54.729285714285723</v>
          </cell>
          <cell r="AF131">
            <v>9558.8615384615459</v>
          </cell>
          <cell r="AG131">
            <v>4.4162967032967018</v>
          </cell>
          <cell r="AH131">
            <v>3.800846153846154</v>
          </cell>
          <cell r="AI131">
            <v>10.981615384615383</v>
          </cell>
          <cell r="AJ131">
            <v>59.59045054945058</v>
          </cell>
          <cell r="AK131">
            <v>40.111912087912103</v>
          </cell>
          <cell r="AL131">
            <v>3.6734197802197821</v>
          </cell>
          <cell r="AM131">
            <v>2149.4153846153845</v>
          </cell>
          <cell r="AN131">
            <v>16009.681318681318</v>
          </cell>
          <cell r="BJ131">
            <v>1.3011999999999999</v>
          </cell>
        </row>
        <row r="132">
          <cell r="A132">
            <v>38625</v>
          </cell>
          <cell r="B132">
            <v>1.2020999999999999</v>
          </cell>
          <cell r="C132">
            <v>0.82010000000000005</v>
          </cell>
          <cell r="D132">
            <v>0.56040000000000001</v>
          </cell>
          <cell r="E132">
            <v>7.7697000000000003</v>
          </cell>
          <cell r="F132">
            <v>111.2115</v>
          </cell>
          <cell r="G132">
            <v>1.6752</v>
          </cell>
          <cell r="H132">
            <v>7.6821999999999999</v>
          </cell>
          <cell r="I132">
            <v>32.292200000000001</v>
          </cell>
          <cell r="J132">
            <v>2.3477282608695638</v>
          </cell>
          <cell r="K132">
            <v>8.1520293478260886</v>
          </cell>
          <cell r="L132">
            <v>43.710923913043487</v>
          </cell>
          <cell r="M132">
            <v>1030.0016304347823</v>
          </cell>
          <cell r="N132">
            <v>28.517510869565225</v>
          </cell>
          <cell r="O132">
            <v>6.5077999999999996</v>
          </cell>
          <cell r="AA132">
            <v>2.8970695652173912</v>
          </cell>
          <cell r="AB132">
            <v>554.11032608695621</v>
          </cell>
          <cell r="AD132">
            <v>5.8077706521739136</v>
          </cell>
          <cell r="AE132">
            <v>56.114423913043495</v>
          </cell>
          <cell r="AF132">
            <v>10019.863043478261</v>
          </cell>
          <cell r="AG132">
            <v>4.5462771739130439</v>
          </cell>
          <cell r="AH132">
            <v>3.7729228260869561</v>
          </cell>
          <cell r="AI132">
            <v>10.724206521739131</v>
          </cell>
          <cell r="AJ132">
            <v>59.75081521739132</v>
          </cell>
          <cell r="AK132">
            <v>41.3330695652174</v>
          </cell>
          <cell r="AL132">
            <v>3.6733054347826086</v>
          </cell>
          <cell r="AM132">
            <v>2149.5086956521723</v>
          </cell>
          <cell r="AN132">
            <v>15967.25</v>
          </cell>
          <cell r="BJ132">
            <v>1.3158000000000001</v>
          </cell>
        </row>
        <row r="133">
          <cell r="A133">
            <v>38717</v>
          </cell>
          <cell r="B133">
            <v>1.1738999999999999</v>
          </cell>
          <cell r="C133">
            <v>0.84140000000000004</v>
          </cell>
          <cell r="D133">
            <v>0.57220000000000004</v>
          </cell>
          <cell r="E133">
            <v>7.7548000000000004</v>
          </cell>
          <cell r="F133">
            <v>117.29219999999999</v>
          </cell>
          <cell r="G133">
            <v>1.6884999999999999</v>
          </cell>
          <cell r="H133">
            <v>7.9748999999999999</v>
          </cell>
          <cell r="I133">
            <v>33.4634</v>
          </cell>
          <cell r="J133">
            <v>2.2492358695652164</v>
          </cell>
          <cell r="K133">
            <v>8.0908586956521766</v>
          </cell>
          <cell r="L133">
            <v>45.389132608695661</v>
          </cell>
          <cell r="M133">
            <v>1043.6546739130436</v>
          </cell>
          <cell r="N133">
            <v>28.70743478260869</v>
          </cell>
          <cell r="O133">
            <v>6.5369000000000002</v>
          </cell>
          <cell r="AA133">
            <v>2.9854782608695651</v>
          </cell>
          <cell r="AB133">
            <v>527.80104347826079</v>
          </cell>
          <cell r="AD133">
            <v>5.7985097826086971</v>
          </cell>
          <cell r="AE133">
            <v>54.621859782608688</v>
          </cell>
          <cell r="AF133">
            <v>10008.143586956525</v>
          </cell>
          <cell r="AG133">
            <v>4.6535173913043471</v>
          </cell>
          <cell r="AH133">
            <v>3.7765793478260861</v>
          </cell>
          <cell r="AI133">
            <v>10.724195434782612</v>
          </cell>
          <cell r="AJ133">
            <v>59.81926413043481</v>
          </cell>
          <cell r="AK133">
            <v>41.095011956521759</v>
          </cell>
          <cell r="AL133">
            <v>3.6733989130434814</v>
          </cell>
          <cell r="AM133">
            <v>2149.6519565217382</v>
          </cell>
          <cell r="AN133">
            <v>15932.395652173909</v>
          </cell>
          <cell r="BJ133">
            <v>1.3445</v>
          </cell>
        </row>
        <row r="134">
          <cell r="A134">
            <v>38807</v>
          </cell>
          <cell r="B134">
            <v>1.1551</v>
          </cell>
          <cell r="C134">
            <v>0.83140000000000003</v>
          </cell>
          <cell r="D134">
            <v>0.5706</v>
          </cell>
          <cell r="E134">
            <v>7.7577999999999996</v>
          </cell>
          <cell r="F134">
            <v>116.8789</v>
          </cell>
          <cell r="G134">
            <v>1.627</v>
          </cell>
          <cell r="H134">
            <v>7.7735000000000003</v>
          </cell>
          <cell r="I134">
            <v>32.297199999999997</v>
          </cell>
          <cell r="J134">
            <v>2.1982422222222224</v>
          </cell>
          <cell r="K134">
            <v>8.0558166666666686</v>
          </cell>
          <cell r="L134">
            <v>44.403596666666665</v>
          </cell>
          <cell r="M134">
            <v>992.63858888888922</v>
          </cell>
          <cell r="N134">
            <v>28.158396666666658</v>
          </cell>
          <cell r="O134">
            <v>6.1519000000000004</v>
          </cell>
          <cell r="AA134">
            <v>3.0976366666666681</v>
          </cell>
          <cell r="AB134">
            <v>532.4935333333334</v>
          </cell>
          <cell r="AD134">
            <v>5.7950999999999997</v>
          </cell>
          <cell r="AE134">
            <v>51.915825555555571</v>
          </cell>
          <cell r="AF134">
            <v>9337.368666666669</v>
          </cell>
          <cell r="AG134">
            <v>4.6791311111111114</v>
          </cell>
          <cell r="AH134">
            <v>3.738777777777778</v>
          </cell>
          <cell r="AI134">
            <v>10.603376444444445</v>
          </cell>
          <cell r="AJ134">
            <v>59.96484222222221</v>
          </cell>
          <cell r="AK134">
            <v>39.412652222222228</v>
          </cell>
          <cell r="AL134">
            <v>3.6736233333333335</v>
          </cell>
          <cell r="AM134">
            <v>2149.547444444443</v>
          </cell>
          <cell r="AN134">
            <v>16101.566666666668</v>
          </cell>
          <cell r="BJ134">
            <v>1.3537999999999999</v>
          </cell>
        </row>
        <row r="135">
          <cell r="A135">
            <v>38898</v>
          </cell>
          <cell r="B135">
            <v>1.1216999999999999</v>
          </cell>
          <cell r="C135">
            <v>0.79479999999999995</v>
          </cell>
          <cell r="D135">
            <v>0.54669999999999996</v>
          </cell>
          <cell r="E135">
            <v>7.7584</v>
          </cell>
          <cell r="F135">
            <v>114.29430000000001</v>
          </cell>
          <cell r="G135">
            <v>1.5888</v>
          </cell>
          <cell r="H135">
            <v>7.3891999999999998</v>
          </cell>
          <cell r="I135">
            <v>32.175600000000003</v>
          </cell>
          <cell r="J135">
            <v>2.1887395604395601</v>
          </cell>
          <cell r="K135">
            <v>8.0228472527472547</v>
          </cell>
          <cell r="L135">
            <v>45.43695494505495</v>
          </cell>
          <cell r="M135">
            <v>964.91364835164813</v>
          </cell>
          <cell r="N135">
            <v>27.21629450549451</v>
          </cell>
          <cell r="O135">
            <v>6.4882999999999997</v>
          </cell>
          <cell r="AA135">
            <v>3.0955780219780209</v>
          </cell>
          <cell r="AB135">
            <v>543.47867032967054</v>
          </cell>
          <cell r="AD135">
            <v>5.8392219780219774</v>
          </cell>
          <cell r="AE135">
            <v>52.33420219780222</v>
          </cell>
          <cell r="AF135">
            <v>9098.3061538461534</v>
          </cell>
          <cell r="AG135">
            <v>4.5243857142857147</v>
          </cell>
          <cell r="AH135">
            <v>3.6566296703296688</v>
          </cell>
          <cell r="AI135">
            <v>11.181383406593399</v>
          </cell>
          <cell r="AJ135">
            <v>59.891729670329639</v>
          </cell>
          <cell r="AK135">
            <v>38.200352747252744</v>
          </cell>
          <cell r="AL135">
            <v>3.6737186813186833</v>
          </cell>
          <cell r="AM135">
            <v>2148.8341758241731</v>
          </cell>
          <cell r="AN135">
            <v>16468.639560439566</v>
          </cell>
          <cell r="BJ135">
            <v>1.3387</v>
          </cell>
        </row>
        <row r="136">
          <cell r="A136">
            <v>38990</v>
          </cell>
          <cell r="B136">
            <v>1.1212</v>
          </cell>
          <cell r="C136">
            <v>0.78480000000000005</v>
          </cell>
          <cell r="D136">
            <v>0.53339999999999999</v>
          </cell>
          <cell r="E136">
            <v>7.7774999999999999</v>
          </cell>
          <cell r="F136">
            <v>116.21980000000001</v>
          </cell>
          <cell r="G136">
            <v>1.5792999999999999</v>
          </cell>
          <cell r="H136">
            <v>7.2449000000000003</v>
          </cell>
          <cell r="I136">
            <v>32.770099999999999</v>
          </cell>
          <cell r="J136">
            <v>2.1783434782608695</v>
          </cell>
          <cell r="K136">
            <v>7.9771097826086956</v>
          </cell>
          <cell r="L136">
            <v>46.411661956521733</v>
          </cell>
          <cell r="M136">
            <v>970.11466304347846</v>
          </cell>
          <cell r="N136">
            <v>26.808772826086955</v>
          </cell>
          <cell r="O136">
            <v>7.1487999999999996</v>
          </cell>
          <cell r="AA136">
            <v>3.0905793478260883</v>
          </cell>
          <cell r="AB136">
            <v>552.36339130434783</v>
          </cell>
          <cell r="AD136">
            <v>5.8199369565217394</v>
          </cell>
          <cell r="AE136">
            <v>51.511807608695669</v>
          </cell>
          <cell r="AF136">
            <v>9154.9585869565235</v>
          </cell>
          <cell r="AG136">
            <v>4.4044793478260864</v>
          </cell>
          <cell r="AH136">
            <v>3.681928260869566</v>
          </cell>
          <cell r="AI136">
            <v>10.969755978260869</v>
          </cell>
          <cell r="AJ136">
            <v>60.340706521739151</v>
          </cell>
          <cell r="AK136">
            <v>37.746718478260867</v>
          </cell>
          <cell r="AL136">
            <v>3.6739532608695669</v>
          </cell>
          <cell r="AM136">
            <v>2148.9109782608675</v>
          </cell>
          <cell r="AN136">
            <v>16559.005434782604</v>
          </cell>
          <cell r="BJ136">
            <v>1.3208</v>
          </cell>
        </row>
        <row r="137">
          <cell r="A137">
            <v>39082</v>
          </cell>
          <cell r="B137">
            <v>1.1387</v>
          </cell>
          <cell r="C137">
            <v>0.77610000000000001</v>
          </cell>
          <cell r="D137">
            <v>0.52249999999999996</v>
          </cell>
          <cell r="E137">
            <v>7.7808999999999999</v>
          </cell>
          <cell r="F137">
            <v>117.74169999999999</v>
          </cell>
          <cell r="G137">
            <v>1.5591999999999999</v>
          </cell>
          <cell r="H137">
            <v>7.0911999999999997</v>
          </cell>
          <cell r="I137">
            <v>32.8508</v>
          </cell>
          <cell r="J137">
            <v>2.1549760869565211</v>
          </cell>
          <cell r="K137">
            <v>7.8738402173913062</v>
          </cell>
          <cell r="L137">
            <v>45.004365217391296</v>
          </cell>
          <cell r="M137">
            <v>952.37934782608647</v>
          </cell>
          <cell r="N137">
            <v>26.595894565217396</v>
          </cell>
          <cell r="O137">
            <v>7.3239999999999998</v>
          </cell>
          <cell r="AA137">
            <v>3.0819663043478251</v>
          </cell>
          <cell r="AB137">
            <v>529.1316956521739</v>
          </cell>
          <cell r="AD137">
            <v>5.8166326086956541</v>
          </cell>
          <cell r="AE137">
            <v>49.8938445652174</v>
          </cell>
          <cell r="AF137">
            <v>9146.8668478260915</v>
          </cell>
          <cell r="AG137">
            <v>4.2646510869565217</v>
          </cell>
          <cell r="AH137">
            <v>3.6371206521739134</v>
          </cell>
          <cell r="AI137">
            <v>10.903531413043481</v>
          </cell>
          <cell r="AJ137">
            <v>60.772982608695656</v>
          </cell>
          <cell r="AK137">
            <v>36.618459782608696</v>
          </cell>
          <cell r="AL137">
            <v>3.673782608695654</v>
          </cell>
          <cell r="AM137">
            <v>2148.8579347826062</v>
          </cell>
          <cell r="AN137">
            <v>16606.9347826087</v>
          </cell>
          <cell r="BJ137">
            <v>1.2991999999999999</v>
          </cell>
        </row>
        <row r="138">
          <cell r="A138">
            <v>39172</v>
          </cell>
          <cell r="B138">
            <v>1.1718999999999999</v>
          </cell>
          <cell r="C138">
            <v>0.7631</v>
          </cell>
          <cell r="D138">
            <v>0.51170000000000004</v>
          </cell>
          <cell r="E138">
            <v>7.8083999999999998</v>
          </cell>
          <cell r="F138">
            <v>119.3734</v>
          </cell>
          <cell r="G138">
            <v>1.5319</v>
          </cell>
          <cell r="H138">
            <v>7.0119999999999996</v>
          </cell>
          <cell r="I138">
            <v>32.912500000000001</v>
          </cell>
          <cell r="J138">
            <v>2.1128544444444439</v>
          </cell>
          <cell r="K138">
            <v>7.7713633333333343</v>
          </cell>
          <cell r="L138">
            <v>44.140264444444419</v>
          </cell>
          <cell r="M138">
            <v>953.81253333333348</v>
          </cell>
          <cell r="N138">
            <v>26.313964444444441</v>
          </cell>
          <cell r="O138">
            <v>7.2432999999999996</v>
          </cell>
          <cell r="AA138">
            <v>3.099188888888889</v>
          </cell>
          <cell r="AB138">
            <v>540.41883333333328</v>
          </cell>
          <cell r="AD138">
            <v>5.8008599999999975</v>
          </cell>
          <cell r="AE138">
            <v>48.70571666666666</v>
          </cell>
          <cell r="AF138">
            <v>9105.2996666666659</v>
          </cell>
          <cell r="AG138">
            <v>4.2210511111111106</v>
          </cell>
          <cell r="AH138">
            <v>3.5113199999999996</v>
          </cell>
          <cell r="AI138">
            <v>11.027129666666665</v>
          </cell>
          <cell r="AJ138">
            <v>60.972777777777779</v>
          </cell>
          <cell r="AK138">
            <v>34.228483333333344</v>
          </cell>
          <cell r="AL138">
            <v>3.6734544444444479</v>
          </cell>
          <cell r="AM138">
            <v>2148.9642222222219</v>
          </cell>
          <cell r="AN138">
            <v>16508.257777777781</v>
          </cell>
          <cell r="AO138">
            <v>0.38132000000000021</v>
          </cell>
          <cell r="AV138">
            <v>0.29045666666666647</v>
          </cell>
          <cell r="BA138">
            <v>0.38627444444444392</v>
          </cell>
          <cell r="BC138">
            <v>3.6516733333333344</v>
          </cell>
          <cell r="BJ138">
            <v>1.272</v>
          </cell>
        </row>
        <row r="139">
          <cell r="A139">
            <v>39263</v>
          </cell>
          <cell r="B139">
            <v>1.0964</v>
          </cell>
          <cell r="C139">
            <v>0.74150000000000005</v>
          </cell>
          <cell r="D139">
            <v>0.50329999999999997</v>
          </cell>
          <cell r="E139">
            <v>7.8163</v>
          </cell>
          <cell r="F139">
            <v>120.8498</v>
          </cell>
          <cell r="G139">
            <v>1.5256000000000001</v>
          </cell>
          <cell r="H139">
            <v>6.8651</v>
          </cell>
          <cell r="I139">
            <v>33.134700000000002</v>
          </cell>
          <cell r="J139">
            <v>1.9881417582417582</v>
          </cell>
          <cell r="K139">
            <v>7.6890725274725291</v>
          </cell>
          <cell r="L139">
            <v>41.31082417582418</v>
          </cell>
          <cell r="M139">
            <v>935.85597802197822</v>
          </cell>
          <cell r="N139">
            <v>25.86113956043955</v>
          </cell>
          <cell r="O139">
            <v>7.0937999999999999</v>
          </cell>
          <cell r="AA139">
            <v>3.0892120879120881</v>
          </cell>
          <cell r="AB139">
            <v>527.26741758241769</v>
          </cell>
          <cell r="AD139">
            <v>5.7854505494505508</v>
          </cell>
          <cell r="AE139">
            <v>47.065365934065937</v>
          </cell>
          <cell r="AF139">
            <v>8978.7807692307724</v>
          </cell>
          <cell r="AG139">
            <v>4.0918516483516498</v>
          </cell>
          <cell r="AH139">
            <v>3.4416802197802201</v>
          </cell>
          <cell r="AI139">
            <v>10.890820219780222</v>
          </cell>
          <cell r="AJ139">
            <v>60.738823076923055</v>
          </cell>
          <cell r="AK139">
            <v>32.83185604395603</v>
          </cell>
          <cell r="AL139">
            <v>3.673257142857143</v>
          </cell>
          <cell r="AM139">
            <v>2148.9918681318663</v>
          </cell>
          <cell r="AN139">
            <v>16460.867032967031</v>
          </cell>
          <cell r="AO139">
            <v>0.37918021978021971</v>
          </cell>
          <cell r="AV139">
            <v>0.290053846153846</v>
          </cell>
          <cell r="BA139">
            <v>0.38605824175824166</v>
          </cell>
          <cell r="BC139">
            <v>3.653028571428572</v>
          </cell>
          <cell r="BJ139">
            <v>1.2018</v>
          </cell>
        </row>
        <row r="140">
          <cell r="A140">
            <v>39355</v>
          </cell>
          <cell r="B140">
            <v>1.0458000000000001</v>
          </cell>
          <cell r="C140">
            <v>0.72760000000000002</v>
          </cell>
          <cell r="D140">
            <v>0.49480000000000002</v>
          </cell>
          <cell r="E140">
            <v>7.8068999999999997</v>
          </cell>
          <cell r="F140">
            <v>117.8325</v>
          </cell>
          <cell r="G140">
            <v>1.5170999999999999</v>
          </cell>
          <cell r="H140">
            <v>6.7405999999999997</v>
          </cell>
          <cell r="I140">
            <v>32.924599999999998</v>
          </cell>
          <cell r="J140">
            <v>1.9217445652173901</v>
          </cell>
          <cell r="K140">
            <v>7.5690630434782618</v>
          </cell>
          <cell r="L140">
            <v>40.540409782608691</v>
          </cell>
          <cell r="M140">
            <v>929.76054347826107</v>
          </cell>
          <cell r="N140">
            <v>25.507540217391302</v>
          </cell>
          <cell r="O140">
            <v>7.1024000000000003</v>
          </cell>
          <cell r="AA140">
            <v>3.1446902173913038</v>
          </cell>
          <cell r="AB140">
            <v>519.92208695652198</v>
          </cell>
          <cell r="AD140">
            <v>5.712878260869565</v>
          </cell>
          <cell r="AE140">
            <v>46.041725</v>
          </cell>
          <cell r="AF140">
            <v>9243.9073913043485</v>
          </cell>
          <cell r="AG140">
            <v>4.1974228260869575</v>
          </cell>
          <cell r="AH140">
            <v>3.4725532608695659</v>
          </cell>
          <cell r="AI140">
            <v>10.970737282608694</v>
          </cell>
          <cell r="AJ140">
            <v>60.550201086956527</v>
          </cell>
          <cell r="AK140">
            <v>31.727474999999998</v>
          </cell>
          <cell r="AL140">
            <v>3.6733184782608692</v>
          </cell>
          <cell r="AM140">
            <v>2148.7361956521722</v>
          </cell>
          <cell r="AN140">
            <v>16416.256521739135</v>
          </cell>
          <cell r="AO140">
            <v>0.37826956521739136</v>
          </cell>
          <cell r="AV140">
            <v>0.28444021739130448</v>
          </cell>
          <cell r="BA140">
            <v>0.38608152173913018</v>
          </cell>
          <cell r="BC140">
            <v>3.6466836956521753</v>
          </cell>
          <cell r="BJ140">
            <v>1.181</v>
          </cell>
        </row>
        <row r="141">
          <cell r="A141">
            <v>39447</v>
          </cell>
          <cell r="B141">
            <v>0.98080000000000001</v>
          </cell>
          <cell r="C141">
            <v>0.69069999999999998</v>
          </cell>
          <cell r="D141">
            <v>0.4889</v>
          </cell>
          <cell r="E141">
            <v>7.7756999999999996</v>
          </cell>
          <cell r="F141">
            <v>113.1352</v>
          </cell>
          <cell r="G141">
            <v>1.4542999999999999</v>
          </cell>
          <cell r="H141">
            <v>6.4164000000000003</v>
          </cell>
          <cell r="I141">
            <v>32.434100000000001</v>
          </cell>
          <cell r="J141" t="e">
            <v>#REF!</v>
          </cell>
          <cell r="K141" t="e">
            <v>#REF!</v>
          </cell>
          <cell r="L141" t="e">
            <v>#REF!</v>
          </cell>
          <cell r="M141" t="e">
            <v>#REF!</v>
          </cell>
          <cell r="N141" t="e">
            <v>#REF!</v>
          </cell>
          <cell r="O141">
            <v>6.7671999999999999</v>
          </cell>
          <cell r="AA141" t="e">
            <v>#REF!</v>
          </cell>
          <cell r="AB141" t="e">
            <v>#REF!</v>
          </cell>
          <cell r="AD141" t="e">
            <v>#REF!</v>
          </cell>
          <cell r="AE141" t="e">
            <v>#REF!</v>
          </cell>
          <cell r="AF141" t="e">
            <v>#REF!</v>
          </cell>
          <cell r="AG141" t="e">
            <v>#REF!</v>
          </cell>
          <cell r="AH141" t="e">
            <v>#REF!</v>
          </cell>
          <cell r="AI141" t="e">
            <v>#REF!</v>
          </cell>
          <cell r="AJ141" t="e">
            <v>#REF!</v>
          </cell>
          <cell r="AK141" t="e">
            <v>#REF!</v>
          </cell>
          <cell r="AL141" t="e">
            <v>#REF!</v>
          </cell>
          <cell r="AM141" t="e">
            <v>#REF!</v>
          </cell>
          <cell r="AN141" t="e">
            <v>#REF!</v>
          </cell>
          <cell r="AO141">
            <v>0.3780543478260871</v>
          </cell>
          <cell r="AV141">
            <v>0.2773239130434782</v>
          </cell>
          <cell r="BA141">
            <v>0.38619891304347825</v>
          </cell>
          <cell r="BC141">
            <v>3.6499771739130411</v>
          </cell>
          <cell r="BJ141">
            <v>1.1242000000000001</v>
          </cell>
        </row>
        <row r="142">
          <cell r="A142">
            <v>39538</v>
          </cell>
          <cell r="B142">
            <v>1.0042</v>
          </cell>
          <cell r="C142">
            <v>0.66810000000000003</v>
          </cell>
          <cell r="D142">
            <v>0.50560000000000005</v>
          </cell>
          <cell r="E142">
            <v>7.7950999999999997</v>
          </cell>
          <cell r="F142">
            <v>105.3973</v>
          </cell>
          <cell r="G142">
            <v>1.4097</v>
          </cell>
          <cell r="H142">
            <v>6.2812999999999999</v>
          </cell>
          <cell r="I142">
            <v>31.567299999999999</v>
          </cell>
          <cell r="J142">
            <v>1.7442835164835173</v>
          </cell>
          <cell r="K142">
            <v>7.1756846153846157</v>
          </cell>
          <cell r="L142">
            <v>39.801054945054922</v>
          </cell>
          <cell r="M142">
            <v>957.0710109890108</v>
          </cell>
          <cell r="N142">
            <v>24.253323076923081</v>
          </cell>
          <cell r="O142">
            <v>7.5258000000000003</v>
          </cell>
          <cell r="AA142">
            <v>3.1632857142857143</v>
          </cell>
          <cell r="AB142">
            <v>464.19539560439574</v>
          </cell>
          <cell r="AC142">
            <v>1937.6547252747248</v>
          </cell>
          <cell r="AD142">
            <v>5.5503186813186804</v>
          </cell>
          <cell r="AE142">
            <v>41.032637362637352</v>
          </cell>
          <cell r="AF142">
            <v>9252.5574725274691</v>
          </cell>
          <cell r="AG142">
            <v>3.6351362637362623</v>
          </cell>
          <cell r="AH142">
            <v>3.2308538461538463</v>
          </cell>
          <cell r="AI142">
            <v>10.820674725274728</v>
          </cell>
          <cell r="AJ142">
            <v>62.644990109890159</v>
          </cell>
          <cell r="AK142">
            <v>31.245360439560447</v>
          </cell>
          <cell r="AL142">
            <v>3.6732901098901101</v>
          </cell>
          <cell r="AM142">
            <v>2150.4523076923074</v>
          </cell>
          <cell r="AN142">
            <v>16185.414285714283</v>
          </cell>
          <cell r="AO142">
            <v>0.37833846153846157</v>
          </cell>
          <cell r="AP142">
            <v>1.3084714285714283</v>
          </cell>
          <cell r="AQ142">
            <v>4.8777868131868134</v>
          </cell>
          <cell r="AR142">
            <v>17.119294505494498</v>
          </cell>
          <cell r="AS142">
            <v>10.470850549450549</v>
          </cell>
          <cell r="AT142">
            <v>173.61969230769228</v>
          </cell>
          <cell r="AU142">
            <v>0.71345384615384633</v>
          </cell>
          <cell r="AV142">
            <v>0.27278461538461546</v>
          </cell>
          <cell r="AW142">
            <v>0.46972527472527453</v>
          </cell>
          <cell r="AX142">
            <v>2.3142153846153852</v>
          </cell>
          <cell r="AY142">
            <v>0.28690493406593409</v>
          </cell>
          <cell r="AZ142">
            <v>7.6738692307692258</v>
          </cell>
          <cell r="BA142">
            <v>0.38618021978021949</v>
          </cell>
          <cell r="BB142">
            <v>2.3907032967032968</v>
          </cell>
          <cell r="BC142">
            <v>3.6437791208791213</v>
          </cell>
          <cell r="BD142">
            <v>2.4746681318681323</v>
          </cell>
          <cell r="BE142">
            <v>22.155671428571434</v>
          </cell>
          <cell r="BF142">
            <v>0.66829890109890089</v>
          </cell>
          <cell r="BG142">
            <v>108.12472527472518</v>
          </cell>
          <cell r="BH142">
            <v>1.2071186813186816</v>
          </cell>
          <cell r="BI142">
            <v>5.1333142857142864</v>
          </cell>
          <cell r="BJ142">
            <v>1.1052</v>
          </cell>
        </row>
        <row r="143">
          <cell r="A143">
            <v>39629</v>
          </cell>
          <cell r="B143">
            <v>1.0104</v>
          </cell>
          <cell r="C143">
            <v>0.6401</v>
          </cell>
          <cell r="D143">
            <v>0.50739999999999996</v>
          </cell>
          <cell r="E143">
            <v>7.7992999999999997</v>
          </cell>
          <cell r="F143">
            <v>104.6152</v>
          </cell>
          <cell r="G143">
            <v>1.3665</v>
          </cell>
          <cell r="H143">
            <v>5.9890999999999996</v>
          </cell>
          <cell r="I143">
            <v>30.440100000000001</v>
          </cell>
          <cell r="J143">
            <v>1.6591494505494513</v>
          </cell>
          <cell r="K143">
            <v>6.9695714285714283</v>
          </cell>
          <cell r="L143">
            <v>41.622080219780202</v>
          </cell>
          <cell r="M143">
            <v>1020.1325494505495</v>
          </cell>
          <cell r="N143">
            <v>23.626932967032978</v>
          </cell>
          <cell r="O143">
            <v>7.7766999999999999</v>
          </cell>
          <cell r="AA143">
            <v>3.1322890109890098</v>
          </cell>
          <cell r="AB143">
            <v>470.0023296703294</v>
          </cell>
          <cell r="AC143">
            <v>1786.4705494505492</v>
          </cell>
          <cell r="AD143">
            <v>5.4233582417582422</v>
          </cell>
          <cell r="AE143">
            <v>43.098757142857131</v>
          </cell>
          <cell r="AF143">
            <v>9265.329670329671</v>
          </cell>
          <cell r="AG143">
            <v>3.4269461538461545</v>
          </cell>
          <cell r="AH143">
            <v>3.2150120879120871</v>
          </cell>
          <cell r="AI143">
            <v>10.441018681318679</v>
          </cell>
          <cell r="AJ143">
            <v>66.213482417582398</v>
          </cell>
          <cell r="AK143">
            <v>32.48940549450549</v>
          </cell>
          <cell r="AL143">
            <v>3.674128571428573</v>
          </cell>
          <cell r="AM143">
            <v>2152.0903296703295</v>
          </cell>
          <cell r="AN143">
            <v>16472.696703296704</v>
          </cell>
          <cell r="AO143">
            <v>0.37859230769230762</v>
          </cell>
          <cell r="AP143">
            <v>1.2530714285714282</v>
          </cell>
          <cell r="AQ143">
            <v>4.6512241758241766</v>
          </cell>
          <cell r="AR143">
            <v>15.927947252747254</v>
          </cell>
          <cell r="AS143">
            <v>10.027176923076917</v>
          </cell>
          <cell r="AT143">
            <v>159.23624175824176</v>
          </cell>
          <cell r="AU143">
            <v>0.71275274725274773</v>
          </cell>
          <cell r="AV143">
            <v>0.26714175824175823</v>
          </cell>
          <cell r="AW143">
            <v>0.45239560439560444</v>
          </cell>
          <cell r="AX143">
            <v>2.2270967032967035</v>
          </cell>
          <cell r="AY143">
            <v>0.27469883516483529</v>
          </cell>
          <cell r="AZ143">
            <v>7.3863868131868147</v>
          </cell>
          <cell r="BA143">
            <v>0.38630769230769202</v>
          </cell>
          <cell r="BB143">
            <v>2.1861054945054952</v>
          </cell>
          <cell r="BC143">
            <v>3.6473582417582424</v>
          </cell>
          <cell r="BD143">
            <v>2.3467571428571432</v>
          </cell>
          <cell r="BE143">
            <v>20.180497802197802</v>
          </cell>
          <cell r="BF143">
            <v>0.63987032967032953</v>
          </cell>
          <cell r="BG143">
            <v>108.0278351648352</v>
          </cell>
          <cell r="BH143">
            <v>1.2645043956043958</v>
          </cell>
          <cell r="BI143">
            <v>4.8895890109890114</v>
          </cell>
          <cell r="BJ143">
            <v>1.0604</v>
          </cell>
        </row>
        <row r="144">
          <cell r="A144">
            <v>39721</v>
          </cell>
          <cell r="B144">
            <v>1.0410999999999999</v>
          </cell>
          <cell r="C144">
            <v>0.66600000000000004</v>
          </cell>
          <cell r="D144">
            <v>0.5292</v>
          </cell>
          <cell r="E144">
            <v>7.7983000000000002</v>
          </cell>
          <cell r="F144">
            <v>107.54049999999999</v>
          </cell>
          <cell r="G144">
            <v>1.3972</v>
          </cell>
          <cell r="H144">
            <v>6.3132000000000001</v>
          </cell>
          <cell r="I144">
            <v>31.1846</v>
          </cell>
          <cell r="J144">
            <v>1.6636391304347828</v>
          </cell>
          <cell r="K144">
            <v>6.8529217391304336</v>
          </cell>
          <cell r="L144">
            <v>43.807404347826079</v>
          </cell>
          <cell r="M144">
            <v>1066.1284782608691</v>
          </cell>
          <cell r="N144">
            <v>24.267282608695638</v>
          </cell>
          <cell r="O144">
            <v>7.7774000000000001</v>
          </cell>
          <cell r="AA144">
            <v>3.05125</v>
          </cell>
          <cell r="AB144">
            <v>515.82660869565223</v>
          </cell>
          <cell r="AC144">
            <v>1919.1300000000012</v>
          </cell>
          <cell r="AD144">
            <v>5.4076065217391287</v>
          </cell>
          <cell r="AE144">
            <v>45.606635869565224</v>
          </cell>
          <cell r="AF144">
            <v>9242.8132608695614</v>
          </cell>
          <cell r="AG144">
            <v>3.4914554347826083</v>
          </cell>
          <cell r="AH144">
            <v>3.344559782608695</v>
          </cell>
          <cell r="AI144">
            <v>10.318643478260871</v>
          </cell>
          <cell r="AJ144">
            <v>74.067878260869591</v>
          </cell>
          <cell r="AK144">
            <v>34.126867391304351</v>
          </cell>
          <cell r="AL144">
            <v>3.6742641304347861</v>
          </cell>
          <cell r="AM144">
            <v>2152.5345652173919</v>
          </cell>
          <cell r="AN144">
            <v>16972.808695652177</v>
          </cell>
          <cell r="AO144">
            <v>0.37945434782608684</v>
          </cell>
          <cell r="AP144">
            <v>1.3022673913043474</v>
          </cell>
          <cell r="AQ144">
            <v>4.7851358695652184</v>
          </cell>
          <cell r="AR144">
            <v>16.061379347826083</v>
          </cell>
          <cell r="AS144">
            <v>10.431926086956528</v>
          </cell>
          <cell r="AT144">
            <v>157.37701086956525</v>
          </cell>
          <cell r="AU144">
            <v>0.71283369565217414</v>
          </cell>
          <cell r="AV144">
            <v>0.26822173913043473</v>
          </cell>
          <cell r="AW144">
            <v>0.47320978260869528</v>
          </cell>
          <cell r="AX144">
            <v>2.3154706521739121</v>
          </cell>
          <cell r="AY144">
            <v>0.28547374999999997</v>
          </cell>
          <cell r="AZ144">
            <v>7.6321228260869551</v>
          </cell>
          <cell r="BA144">
            <v>0.38630978260869558</v>
          </cell>
          <cell r="BB144">
            <v>2.2025760869565216</v>
          </cell>
          <cell r="BC144">
            <v>3.6490130434782615</v>
          </cell>
          <cell r="BD144">
            <v>2.3908663043478255</v>
          </cell>
          <cell r="BE144">
            <v>20.215709782608695</v>
          </cell>
          <cell r="BF144">
            <v>0.66497065217391305</v>
          </cell>
          <cell r="BG144">
            <v>107.95073913043475</v>
          </cell>
          <cell r="BH144">
            <v>1.2127076086956516</v>
          </cell>
          <cell r="BI144">
            <v>4.7906228260869543</v>
          </cell>
          <cell r="BJ144">
            <v>1.1304000000000001</v>
          </cell>
        </row>
        <row r="145">
          <cell r="A145">
            <v>39813</v>
          </cell>
          <cell r="B145">
            <v>1.2111000000000001</v>
          </cell>
          <cell r="C145">
            <v>0.7601</v>
          </cell>
          <cell r="D145">
            <v>0.63780000000000003</v>
          </cell>
          <cell r="E145">
            <v>7.7538</v>
          </cell>
          <cell r="F145">
            <v>96.185199999999995</v>
          </cell>
          <cell r="G145">
            <v>1.4874000000000001</v>
          </cell>
          <cell r="H145">
            <v>7.7885999999999997</v>
          </cell>
          <cell r="I145">
            <v>32.957900000000002</v>
          </cell>
          <cell r="J145">
            <v>2.2908108695652167</v>
          </cell>
          <cell r="K145">
            <v>6.8532173913043479</v>
          </cell>
          <cell r="L145">
            <v>49.960310869565212</v>
          </cell>
          <cell r="M145">
            <v>1365.3563043478271</v>
          </cell>
          <cell r="N145">
            <v>27.313596739130439</v>
          </cell>
          <cell r="O145">
            <v>9.9347999999999992</v>
          </cell>
          <cell r="AA145">
            <v>3.3362489130434785</v>
          </cell>
          <cell r="AB145">
            <v>644.42832608695653</v>
          </cell>
          <cell r="AC145">
            <v>2316.5019565217408</v>
          </cell>
          <cell r="AD145">
            <v>5.5979847826086964</v>
          </cell>
          <cell r="AE145">
            <v>48.499764130434777</v>
          </cell>
          <cell r="AF145">
            <v>10969.629782608696</v>
          </cell>
          <cell r="AG145">
            <v>3.8088804347826097</v>
          </cell>
          <cell r="AH145">
            <v>3.5628923913043469</v>
          </cell>
          <cell r="AI145">
            <v>13.069093478260873</v>
          </cell>
          <cell r="AJ145">
            <v>80.127784782608728</v>
          </cell>
          <cell r="AK145">
            <v>35.195558695652167</v>
          </cell>
          <cell r="AL145">
            <v>3.6744750000000024</v>
          </cell>
          <cell r="AM145">
            <v>2153.1401086956498</v>
          </cell>
          <cell r="AN145">
            <v>17194.639130434782</v>
          </cell>
          <cell r="AO145">
            <v>0.38039239130434749</v>
          </cell>
          <cell r="AP145">
            <v>1.4872760869565214</v>
          </cell>
          <cell r="AQ145">
            <v>5.4564510869565206</v>
          </cell>
          <cell r="AR145">
            <v>19.28366195652174</v>
          </cell>
          <cell r="AS145">
            <v>11.910797826086952</v>
          </cell>
          <cell r="AT145">
            <v>200.41298913043477</v>
          </cell>
          <cell r="AU145">
            <v>0.71393043478260876</v>
          </cell>
          <cell r="AV145">
            <v>0.27326521739130433</v>
          </cell>
          <cell r="AW145">
            <v>0.54449891304347831</v>
          </cell>
          <cell r="AX145">
            <v>2.6474108695652174</v>
          </cell>
          <cell r="AZ145">
            <v>8.5117684782608656</v>
          </cell>
          <cell r="BA145">
            <v>0.38671304347826085</v>
          </cell>
          <cell r="BB145">
            <v>2.8680032608695636</v>
          </cell>
          <cell r="BC145">
            <v>3.6520206521739143</v>
          </cell>
          <cell r="BD145">
            <v>2.9026239130434779</v>
          </cell>
          <cell r="BE145">
            <v>23.139623913043476</v>
          </cell>
          <cell r="BG145">
            <v>110.39103260869558</v>
          </cell>
          <cell r="BH145">
            <v>1.5388021739130437</v>
          </cell>
          <cell r="BI145">
            <v>6.6456521739130467</v>
          </cell>
          <cell r="BJ145">
            <v>1.4904999999999999</v>
          </cell>
        </row>
        <row r="146">
          <cell r="A146">
            <v>39903</v>
          </cell>
          <cell r="B146">
            <v>1.2458</v>
          </cell>
          <cell r="C146">
            <v>0.76800000000000002</v>
          </cell>
          <cell r="D146">
            <v>0.69769999999999999</v>
          </cell>
          <cell r="E146">
            <v>7.7545000000000002</v>
          </cell>
          <cell r="F146">
            <v>93.721000000000004</v>
          </cell>
          <cell r="G146">
            <v>1.5135000000000001</v>
          </cell>
          <cell r="H146">
            <v>8.4138999999999999</v>
          </cell>
          <cell r="I146">
            <v>33.984499999999997</v>
          </cell>
          <cell r="J146">
            <v>2.327135555555556</v>
          </cell>
          <cell r="K146">
            <v>6.8465866666666662</v>
          </cell>
          <cell r="L146">
            <v>50.518573333333329</v>
          </cell>
          <cell r="M146">
            <v>1415.6165555555554</v>
          </cell>
          <cell r="N146">
            <v>34.063459999999992</v>
          </cell>
          <cell r="O146">
            <v>9.9570000000000007</v>
          </cell>
          <cell r="AA146">
            <v>3.5485088888888887</v>
          </cell>
          <cell r="AB146">
            <v>618.58210000000008</v>
          </cell>
          <cell r="AC146">
            <v>2433.7641111111111</v>
          </cell>
          <cell r="AD146">
            <v>5.6290822222222214</v>
          </cell>
          <cell r="AE146">
            <v>47.840535555555562</v>
          </cell>
          <cell r="AF146">
            <v>11637.178888888888</v>
          </cell>
          <cell r="AG146">
            <v>4.0531833333333322</v>
          </cell>
          <cell r="AH146">
            <v>3.6316855555555563</v>
          </cell>
          <cell r="AI146">
            <v>14.381871111111112</v>
          </cell>
          <cell r="AJ146">
            <v>79.85638444444443</v>
          </cell>
          <cell r="AK146">
            <v>35.610728888888872</v>
          </cell>
          <cell r="AL146">
            <v>3.6741566666666663</v>
          </cell>
          <cell r="AM146">
            <v>2152.2908888888883</v>
          </cell>
          <cell r="AN146">
            <v>17739.721111111114</v>
          </cell>
          <cell r="AO146">
            <v>0.37963111111111114</v>
          </cell>
          <cell r="AP146">
            <v>1.4994000000000003</v>
          </cell>
          <cell r="AQ146">
            <v>5.6814244444444455</v>
          </cell>
          <cell r="AR146">
            <v>21.20719888888889</v>
          </cell>
          <cell r="AS146">
            <v>12.031110000000002</v>
          </cell>
          <cell r="AT146">
            <v>225.21607777777783</v>
          </cell>
          <cell r="AU146">
            <v>0.71312888888888826</v>
          </cell>
          <cell r="AV146">
            <v>0.29177333333333333</v>
          </cell>
          <cell r="AW146">
            <v>0.5464522222222219</v>
          </cell>
          <cell r="AX146">
            <v>2.6680577777777774</v>
          </cell>
          <cell r="AZ146">
            <v>8.5626333333333342</v>
          </cell>
          <cell r="BA146">
            <v>0.38660666666666643</v>
          </cell>
          <cell r="BB146">
            <v>3.447232222222222</v>
          </cell>
          <cell r="BC146">
            <v>3.6464888888888884</v>
          </cell>
          <cell r="BD146">
            <v>3.2743933333333346</v>
          </cell>
          <cell r="BE146">
            <v>23.157288888888893</v>
          </cell>
          <cell r="BG146">
            <v>114.367</v>
          </cell>
          <cell r="BH146">
            <v>1.6584611111111101</v>
          </cell>
          <cell r="BI146">
            <v>8.219094444444444</v>
          </cell>
          <cell r="BJ146">
            <v>1.508</v>
          </cell>
        </row>
        <row r="147">
          <cell r="A147">
            <v>39994</v>
          </cell>
          <cell r="B147">
            <v>1.1667000000000001</v>
          </cell>
          <cell r="C147">
            <v>0.73419999999999996</v>
          </cell>
          <cell r="D147">
            <v>0.6452</v>
          </cell>
          <cell r="E147">
            <v>7.7506000000000004</v>
          </cell>
          <cell r="F147">
            <v>97.325100000000006</v>
          </cell>
          <cell r="G147">
            <v>1.4712000000000001</v>
          </cell>
          <cell r="H147">
            <v>7.9198000000000004</v>
          </cell>
          <cell r="I147">
            <v>33.097499999999997</v>
          </cell>
          <cell r="J147">
            <v>2.08969</v>
          </cell>
          <cell r="K147">
            <v>6.8399200000000002</v>
          </cell>
          <cell r="L147">
            <v>49.286909999999999</v>
          </cell>
          <cell r="M147">
            <v>1288.3141800000001</v>
          </cell>
          <cell r="N147">
            <v>32.329990000000002</v>
          </cell>
          <cell r="O147">
            <v>8.4550999999999998</v>
          </cell>
          <cell r="AA147">
            <v>3.73475</v>
          </cell>
          <cell r="AB147">
            <v>578.04285000000004</v>
          </cell>
          <cell r="AC147">
            <v>2265.3579120879126</v>
          </cell>
          <cell r="AD147">
            <v>5.6667699999999996</v>
          </cell>
          <cell r="AE147">
            <v>47.903010000000002</v>
          </cell>
          <cell r="AF147">
            <v>10621.16462</v>
          </cell>
          <cell r="AG147">
            <v>4.0744800000000003</v>
          </cell>
          <cell r="AH147">
            <v>3.5596199999999998</v>
          </cell>
          <cell r="AI147">
            <v>13.348369999999999</v>
          </cell>
          <cell r="AJ147">
            <v>80.800619999999995</v>
          </cell>
          <cell r="AK147">
            <v>34.977559999999997</v>
          </cell>
          <cell r="AL147">
            <v>3.6740400000000002</v>
          </cell>
          <cell r="AM147">
            <v>2152.0148399999998</v>
          </cell>
          <cell r="AN147">
            <v>17967.136259999999</v>
          </cell>
          <cell r="AO147">
            <v>0.37844834999999999</v>
          </cell>
          <cell r="AP147">
            <v>1.4386099999999999</v>
          </cell>
          <cell r="AQ147">
            <v>5.41859</v>
          </cell>
          <cell r="AR147">
            <v>19.65362</v>
          </cell>
          <cell r="AS147">
            <v>11.535069999999999</v>
          </cell>
          <cell r="AT147">
            <v>210.78438</v>
          </cell>
          <cell r="AU147">
            <v>0.71267000000000003</v>
          </cell>
          <cell r="AV147">
            <v>0.29155999999999999</v>
          </cell>
          <cell r="AW147">
            <v>0.52268999999999999</v>
          </cell>
          <cell r="AX147">
            <v>2.5491700000000002</v>
          </cell>
          <cell r="AZ147">
            <v>8.2882599999999993</v>
          </cell>
          <cell r="BA147">
            <v>0.38602999999999998</v>
          </cell>
          <cell r="BB147">
            <v>3.2804199999999999</v>
          </cell>
          <cell r="BC147">
            <v>3.6458200000000001</v>
          </cell>
          <cell r="BD147">
            <v>3.0925600000000002</v>
          </cell>
          <cell r="BG147">
            <v>116.57111999999999</v>
          </cell>
          <cell r="BH147">
            <v>1.5727800000000001</v>
          </cell>
          <cell r="BI147">
            <v>7.91275</v>
          </cell>
          <cell r="BJ147">
            <v>1.3156000000000001</v>
          </cell>
        </row>
        <row r="148">
          <cell r="A148">
            <v>40086</v>
          </cell>
          <cell r="B148">
            <v>1.0980000000000001</v>
          </cell>
          <cell r="C148">
            <v>0.69940000000000002</v>
          </cell>
          <cell r="D148">
            <v>0.60960000000000003</v>
          </cell>
          <cell r="E148">
            <v>7.7504</v>
          </cell>
          <cell r="F148">
            <v>93.589699999999993</v>
          </cell>
          <cell r="G148">
            <v>1.4383999999999999</v>
          </cell>
          <cell r="H148">
            <v>7.2925000000000004</v>
          </cell>
          <cell r="I148">
            <v>32.7714</v>
          </cell>
          <cell r="J148">
            <v>1.8772771739130427</v>
          </cell>
          <cell r="K148">
            <v>6.8411000000000026</v>
          </cell>
          <cell r="L148">
            <v>48.758778260869576</v>
          </cell>
          <cell r="M148">
            <v>1243.3236956521739</v>
          </cell>
          <cell r="N148">
            <v>31.402903260869547</v>
          </cell>
          <cell r="O148">
            <v>7.8056000000000001</v>
          </cell>
          <cell r="AA148">
            <v>3.8406043478260883</v>
          </cell>
          <cell r="AB148">
            <v>554.96648913043487</v>
          </cell>
          <cell r="AC148">
            <v>2042.2792391304342</v>
          </cell>
          <cell r="AD148">
            <v>5.589652173913044</v>
          </cell>
          <cell r="AE148">
            <v>48.278479347826078</v>
          </cell>
          <cell r="AF148">
            <v>9992.997608695654</v>
          </cell>
          <cell r="AG148">
            <v>3.835795652173914</v>
          </cell>
          <cell r="AH148">
            <v>3.5314032608695665</v>
          </cell>
          <cell r="AI148">
            <v>13.270326086956514</v>
          </cell>
          <cell r="AJ148">
            <v>82.612247826086957</v>
          </cell>
          <cell r="AK148">
            <v>34.212349999999994</v>
          </cell>
          <cell r="AL148">
            <v>3.6740054347826083</v>
          </cell>
          <cell r="AM148">
            <v>2151.8192391304337</v>
          </cell>
          <cell r="AN148">
            <v>18003.070652173912</v>
          </cell>
          <cell r="AO148">
            <v>0.37873586956521721</v>
          </cell>
          <cell r="AP148">
            <v>1.3702684782608696</v>
          </cell>
          <cell r="AQ148">
            <v>5.135566304347825</v>
          </cell>
          <cell r="AR148">
            <v>17.974</v>
          </cell>
          <cell r="AS148">
            <v>10.983332608695649</v>
          </cell>
          <cell r="AT148">
            <v>190.25371739130435</v>
          </cell>
          <cell r="AU148">
            <v>0.71278478260869582</v>
          </cell>
          <cell r="AV148">
            <v>0.28858478260869569</v>
          </cell>
          <cell r="AW148">
            <v>0.49307608695652166</v>
          </cell>
          <cell r="AX148">
            <v>2.4221923913043484</v>
          </cell>
          <cell r="AZ148">
            <v>7.9739586956521729</v>
          </cell>
          <cell r="BA148">
            <v>0.38638369565217368</v>
          </cell>
          <cell r="BB148">
            <v>2.9439750000000009</v>
          </cell>
          <cell r="BC148">
            <v>3.6472608695652187</v>
          </cell>
          <cell r="BD148">
            <v>2.9668391304347828</v>
          </cell>
          <cell r="BG148">
            <v>115.0766086956522</v>
          </cell>
          <cell r="BH148">
            <v>1.5045608695652175</v>
          </cell>
          <cell r="BI148">
            <v>8.2424728260869582</v>
          </cell>
          <cell r="BJ148">
            <v>1.2011000000000001</v>
          </cell>
        </row>
        <row r="149">
          <cell r="A149">
            <v>40178</v>
          </cell>
          <cell r="B149">
            <v>1.0555000000000001</v>
          </cell>
          <cell r="C149">
            <v>0.67679999999999996</v>
          </cell>
          <cell r="D149">
            <v>0.61209999999999998</v>
          </cell>
          <cell r="E149">
            <v>7.7510000000000003</v>
          </cell>
          <cell r="F149">
            <v>89.798900000000003</v>
          </cell>
          <cell r="G149">
            <v>1.3942000000000001</v>
          </cell>
          <cell r="H149">
            <v>7.0022000000000002</v>
          </cell>
          <cell r="I149">
            <v>32.2956</v>
          </cell>
          <cell r="J149">
            <v>1.747582608695653</v>
          </cell>
          <cell r="K149">
            <v>6.8360336956521754</v>
          </cell>
          <cell r="L149">
            <v>46.876584782608681</v>
          </cell>
          <cell r="M149">
            <v>1172.1236956521743</v>
          </cell>
          <cell r="N149">
            <v>29.518276086956512</v>
          </cell>
          <cell r="O149">
            <v>7.4905999999999997</v>
          </cell>
          <cell r="AA149">
            <v>3.8261423913043471</v>
          </cell>
          <cell r="AB149">
            <v>529.10815217391303</v>
          </cell>
          <cell r="AC149">
            <v>1984.8144565217394</v>
          </cell>
          <cell r="AD149">
            <v>5.5192521739130429</v>
          </cell>
          <cell r="AE149">
            <v>46.909453260869562</v>
          </cell>
          <cell r="AF149">
            <v>9492.5486956521709</v>
          </cell>
          <cell r="AG149">
            <v>3.7691304347826087</v>
          </cell>
          <cell r="AH149">
            <v>3.4126043478260861</v>
          </cell>
          <cell r="AI149">
            <v>13.087031521739132</v>
          </cell>
          <cell r="AJ149">
            <v>83.759485869565211</v>
          </cell>
          <cell r="AK149">
            <v>33.508996739130431</v>
          </cell>
          <cell r="AL149">
            <v>3.6737565217391288</v>
          </cell>
          <cell r="AM149">
            <v>2151.7627173913033</v>
          </cell>
          <cell r="AN149">
            <v>18311.090217391298</v>
          </cell>
          <cell r="AO149">
            <v>0.37922282608695623</v>
          </cell>
          <cell r="AP149">
            <v>1.3258739130434782</v>
          </cell>
          <cell r="AQ149">
            <v>4.9374195652173878</v>
          </cell>
          <cell r="AR149">
            <v>17.577624999999994</v>
          </cell>
          <cell r="AS149">
            <v>10.627338043478259</v>
          </cell>
          <cell r="AT149">
            <v>183.80567391304342</v>
          </cell>
          <cell r="AU149">
            <v>0.71290108695652232</v>
          </cell>
          <cell r="AV149">
            <v>0.2869206521739131</v>
          </cell>
          <cell r="AW149">
            <v>0.48171739130434793</v>
          </cell>
          <cell r="AX149">
            <v>2.3433271739130435</v>
          </cell>
          <cell r="AZ149">
            <v>7.7767413043478273</v>
          </cell>
          <cell r="BA149">
            <v>0.3863673913043475</v>
          </cell>
          <cell r="BB149">
            <v>2.8330163043478249</v>
          </cell>
          <cell r="BC149">
            <v>3.6455847826086951</v>
          </cell>
          <cell r="BD149">
            <v>2.8998000000000004</v>
          </cell>
          <cell r="BG149">
            <v>114.77171739130438</v>
          </cell>
          <cell r="BH149">
            <v>1.4932804347826087</v>
          </cell>
          <cell r="BI149">
            <v>8.2017684782608686</v>
          </cell>
          <cell r="BJ149">
            <v>1.0995999999999999</v>
          </cell>
        </row>
        <row r="150">
          <cell r="A150">
            <v>40268</v>
          </cell>
          <cell r="B150">
            <v>1.0401</v>
          </cell>
          <cell r="C150">
            <v>0.72360000000000002</v>
          </cell>
          <cell r="D150">
            <v>0.64229999999999998</v>
          </cell>
          <cell r="E150">
            <v>7.7637</v>
          </cell>
          <cell r="F150">
            <v>90.691699999999997</v>
          </cell>
          <cell r="G150">
            <v>1.4027000000000001</v>
          </cell>
          <cell r="H150">
            <v>7.1924999999999999</v>
          </cell>
          <cell r="I150">
            <v>31.925000000000001</v>
          </cell>
          <cell r="J150">
            <v>1.8090555555555559</v>
          </cell>
          <cell r="K150">
            <v>6.8360255555555547</v>
          </cell>
          <cell r="L150">
            <v>46.035981111111099</v>
          </cell>
          <cell r="M150">
            <v>1149.2773333333337</v>
          </cell>
          <cell r="N150">
            <v>29.914404444444447</v>
          </cell>
          <cell r="O150">
            <v>7.5101000000000004</v>
          </cell>
          <cell r="AA150">
            <v>3.8470200000000001</v>
          </cell>
          <cell r="AB150">
            <v>528.8339000000002</v>
          </cell>
          <cell r="AC150">
            <v>1971.7806666666661</v>
          </cell>
          <cell r="AD150">
            <v>5.5207211111111096</v>
          </cell>
          <cell r="AE150">
            <v>46.170211111111108</v>
          </cell>
          <cell r="AF150">
            <v>9273.454555555556</v>
          </cell>
          <cell r="AG150">
            <v>3.7410711111111121</v>
          </cell>
          <cell r="AH150">
            <v>3.3855422222222225</v>
          </cell>
          <cell r="AI150">
            <v>12.800755555555556</v>
          </cell>
          <cell r="AJ150">
            <v>85.278969999999958</v>
          </cell>
          <cell r="AK150">
            <v>33.127328888888883</v>
          </cell>
          <cell r="AL150">
            <v>3.6736222222222215</v>
          </cell>
          <cell r="AM150">
            <v>3954.6502222222243</v>
          </cell>
          <cell r="AN150">
            <v>18934.801111111108</v>
          </cell>
          <cell r="AO150">
            <v>0.37892444444444423</v>
          </cell>
          <cell r="AP150">
            <v>1.4141033333333333</v>
          </cell>
          <cell r="AQ150">
            <v>5.2767244444444463</v>
          </cell>
          <cell r="AR150">
            <v>18.729722222222215</v>
          </cell>
          <cell r="AS150">
            <v>11.33628555555555</v>
          </cell>
          <cell r="AT150">
            <v>194.40361111111099</v>
          </cell>
          <cell r="AU150">
            <v>0.7127644444444452</v>
          </cell>
          <cell r="AV150">
            <v>0.28913777777777766</v>
          </cell>
          <cell r="AW150">
            <v>0.51412999999999998</v>
          </cell>
          <cell r="AX150">
            <v>2.4999444444444436</v>
          </cell>
          <cell r="AZ150">
            <v>8.1960233333333345</v>
          </cell>
          <cell r="BA150">
            <v>0.38672222222222224</v>
          </cell>
          <cell r="BB150">
            <v>2.8898622222222237</v>
          </cell>
          <cell r="BC150">
            <v>3.6457822222222229</v>
          </cell>
          <cell r="BD150">
            <v>2.9851511111111102</v>
          </cell>
          <cell r="BG150">
            <v>114.57781111111113</v>
          </cell>
          <cell r="BH150">
            <v>1.5117900000000004</v>
          </cell>
          <cell r="BI150">
            <v>8.1088966666666629</v>
          </cell>
          <cell r="BJ150">
            <v>1.1060000000000001</v>
          </cell>
        </row>
        <row r="151">
          <cell r="A151">
            <v>40359</v>
          </cell>
          <cell r="B151">
            <v>1.0287999999999999</v>
          </cell>
          <cell r="C151">
            <v>0.78859999999999997</v>
          </cell>
          <cell r="D151">
            <v>0.67110000000000003</v>
          </cell>
          <cell r="E151">
            <v>7.7796000000000003</v>
          </cell>
          <cell r="F151">
            <v>92.005899999999997</v>
          </cell>
          <cell r="G151">
            <v>1.3917999999999999</v>
          </cell>
          <cell r="H151">
            <v>7.5961999999999996</v>
          </cell>
          <cell r="I151">
            <v>31.866700000000002</v>
          </cell>
          <cell r="J151">
            <v>1.800558241758242</v>
          </cell>
          <cell r="K151">
            <v>6.8334835164835166</v>
          </cell>
          <cell r="L151">
            <v>45.725553846153858</v>
          </cell>
          <cell r="M151">
            <v>1167.7701098901105</v>
          </cell>
          <cell r="N151">
            <v>30.359817582417584</v>
          </cell>
          <cell r="O151">
            <v>7.5583</v>
          </cell>
          <cell r="AA151">
            <v>3.9117318681318674</v>
          </cell>
          <cell r="AB151">
            <v>540.99802197802194</v>
          </cell>
          <cell r="AC151">
            <v>1972.3167032967033</v>
          </cell>
          <cell r="AD151">
            <v>5.6539868131868145</v>
          </cell>
          <cell r="AE151">
            <v>45.665372527472528</v>
          </cell>
          <cell r="AF151">
            <v>9153.3607692307723</v>
          </cell>
          <cell r="AG151">
            <v>3.7842791208791207</v>
          </cell>
          <cell r="AH151">
            <v>3.2531285714285714</v>
          </cell>
          <cell r="AI151">
            <v>12.571730769230761</v>
          </cell>
          <cell r="AJ151">
            <v>85.404002197802214</v>
          </cell>
          <cell r="AK151">
            <v>32.609349450549452</v>
          </cell>
          <cell r="AL151">
            <v>3.6737296703296716</v>
          </cell>
          <cell r="AM151">
            <v>4300.2623076923092</v>
          </cell>
          <cell r="AN151">
            <v>19245.858241758244</v>
          </cell>
          <cell r="AO151">
            <v>0.37959340659340635</v>
          </cell>
          <cell r="AP151">
            <v>1.5371978021978021</v>
          </cell>
          <cell r="AQ151">
            <v>5.7032934065934047</v>
          </cell>
          <cell r="AR151">
            <v>20.115201098901096</v>
          </cell>
          <cell r="AS151">
            <v>12.330934065934059</v>
          </cell>
          <cell r="AT151">
            <v>215.86325274725283</v>
          </cell>
          <cell r="AU151">
            <v>0.71314615384615399</v>
          </cell>
          <cell r="AV151">
            <v>0.29123186813186808</v>
          </cell>
          <cell r="AW151">
            <v>0.55793186813186768</v>
          </cell>
          <cell r="AX151">
            <v>2.7181956043956044</v>
          </cell>
          <cell r="AZ151">
            <v>8.7690329670329668</v>
          </cell>
          <cell r="BA151">
            <v>0.38660109890109939</v>
          </cell>
          <cell r="BB151">
            <v>3.1556252747252755</v>
          </cell>
          <cell r="BC151">
            <v>3.6487384615384606</v>
          </cell>
          <cell r="BD151">
            <v>3.2912483516483513</v>
          </cell>
          <cell r="BG151">
            <v>113.99535164835162</v>
          </cell>
          <cell r="BH151">
            <v>1.5405362637362645</v>
          </cell>
          <cell r="BI151">
            <v>8.0321901098901112</v>
          </cell>
          <cell r="BJ151">
            <v>1.1361000000000001</v>
          </cell>
        </row>
        <row r="152">
          <cell r="A152">
            <v>40451</v>
          </cell>
          <cell r="B152">
            <v>1.0391999999999999</v>
          </cell>
          <cell r="C152">
            <v>0.77359999999999995</v>
          </cell>
          <cell r="D152">
            <v>0.64490000000000003</v>
          </cell>
          <cell r="E152">
            <v>7.7704000000000004</v>
          </cell>
          <cell r="F152">
            <v>85.768199999999993</v>
          </cell>
          <cell r="G152">
            <v>1.3556999999999999</v>
          </cell>
          <cell r="H152">
            <v>7.2587000000000002</v>
          </cell>
          <cell r="I152">
            <v>31.8994</v>
          </cell>
          <cell r="J152">
            <v>1.7594728260869568</v>
          </cell>
          <cell r="K152">
            <v>6.7803228260869597</v>
          </cell>
          <cell r="L152">
            <v>46.66929130434783</v>
          </cell>
          <cell r="M152">
            <v>1187.3179347826094</v>
          </cell>
          <cell r="N152">
            <v>30.708060869565212</v>
          </cell>
          <cell r="O152">
            <v>7.3171999999999997</v>
          </cell>
          <cell r="AA152">
            <v>3.9500989130434747</v>
          </cell>
          <cell r="AB152">
            <v>521.98760869565228</v>
          </cell>
          <cell r="AC152">
            <v>1861.1951086956528</v>
          </cell>
          <cell r="AD152">
            <v>5.7474347826086944</v>
          </cell>
          <cell r="AE152">
            <v>45.417690217391304</v>
          </cell>
          <cell r="AF152">
            <v>9032.6088043478267</v>
          </cell>
          <cell r="AG152">
            <v>3.8012489130434783</v>
          </cell>
          <cell r="AH152">
            <v>3.1666586956521736</v>
          </cell>
          <cell r="AI152">
            <v>12.813550000000001</v>
          </cell>
          <cell r="AJ152">
            <v>86.51047608695653</v>
          </cell>
          <cell r="AK152">
            <v>31.899914130434794</v>
          </cell>
          <cell r="AL152">
            <v>3.6737826086956518</v>
          </cell>
          <cell r="AM152">
            <v>4299.9742391304371</v>
          </cell>
          <cell r="AN152">
            <v>19487.988043478261</v>
          </cell>
          <cell r="AO152">
            <v>0.37929673913043499</v>
          </cell>
          <cell r="AP152">
            <v>1.5182358695652172</v>
          </cell>
          <cell r="AQ152">
            <v>5.6366695652173906</v>
          </cell>
          <cell r="AR152">
            <v>19.373150000000013</v>
          </cell>
          <cell r="AS152">
            <v>12.185401086956519</v>
          </cell>
          <cell r="AT152">
            <v>219.31481521739127</v>
          </cell>
          <cell r="AU152">
            <v>0.71324891304347826</v>
          </cell>
          <cell r="AV152">
            <v>0.28926086956521746</v>
          </cell>
          <cell r="AW152">
            <v>0.55197282608695653</v>
          </cell>
          <cell r="AX152">
            <v>2.6857413043478262</v>
          </cell>
          <cell r="AZ152">
            <v>8.6854054347826075</v>
          </cell>
          <cell r="BA152">
            <v>0.38677173913043517</v>
          </cell>
          <cell r="BB152">
            <v>3.1188641304347824</v>
          </cell>
          <cell r="BC152">
            <v>3.6511739130434777</v>
          </cell>
          <cell r="BD152">
            <v>3.3096086956521757</v>
          </cell>
          <cell r="BG152">
            <v>113.00654347826088</v>
          </cell>
          <cell r="BH152">
            <v>1.5176315217391303</v>
          </cell>
          <cell r="BI152">
            <v>8.0074423913043464</v>
          </cell>
          <cell r="BJ152">
            <v>1.1061000000000001</v>
          </cell>
        </row>
        <row r="153">
          <cell r="A153">
            <v>40543</v>
          </cell>
          <cell r="B153">
            <v>1.0127999999999999</v>
          </cell>
          <cell r="C153">
            <v>0.73629999999999995</v>
          </cell>
          <cell r="D153">
            <v>0.63260000000000005</v>
          </cell>
          <cell r="E153">
            <v>7.7622</v>
          </cell>
          <cell r="F153">
            <v>82.554699999999997</v>
          </cell>
          <cell r="G153">
            <v>1.3027</v>
          </cell>
          <cell r="H153">
            <v>6.7872000000000003</v>
          </cell>
          <cell r="I153">
            <v>30.363</v>
          </cell>
          <cell r="J153">
            <v>1.7020902173913044</v>
          </cell>
          <cell r="K153">
            <v>6.6670152173913033</v>
          </cell>
          <cell r="L153">
            <v>45.316093478260861</v>
          </cell>
          <cell r="M153">
            <v>1135.0583695652181</v>
          </cell>
          <cell r="N153">
            <v>30.741121739130445</v>
          </cell>
          <cell r="O153">
            <v>6.9061000000000003</v>
          </cell>
          <cell r="AA153">
            <v>3.9714815217391304</v>
          </cell>
          <cell r="AB153">
            <v>485.8690760869568</v>
          </cell>
          <cell r="AC153">
            <v>1881.7405434782602</v>
          </cell>
          <cell r="AD153">
            <v>5.796927173913045</v>
          </cell>
          <cell r="AE153">
            <v>43.732618478260861</v>
          </cell>
          <cell r="AF153">
            <v>9036.6972826086985</v>
          </cell>
          <cell r="AG153">
            <v>3.6239054347826092</v>
          </cell>
          <cell r="AH153">
            <v>3.1198413043478266</v>
          </cell>
          <cell r="AI153">
            <v>12.397617391304355</v>
          </cell>
          <cell r="AJ153">
            <v>86.44704239130435</v>
          </cell>
          <cell r="AK153">
            <v>30.19449673913045</v>
          </cell>
          <cell r="AL153">
            <v>3.6736369565217375</v>
          </cell>
          <cell r="AM153">
            <v>4300.2989130434798</v>
          </cell>
          <cell r="AN153">
            <v>19654.622826086961</v>
          </cell>
          <cell r="AO153">
            <v>0.37865217391304323</v>
          </cell>
          <cell r="AP153">
            <v>1.4400739130434781</v>
          </cell>
          <cell r="AQ153">
            <v>5.4307804347826059</v>
          </cell>
          <cell r="AR153">
            <v>18.26508369565218</v>
          </cell>
          <cell r="AS153">
            <v>11.535331521739129</v>
          </cell>
          <cell r="AT153">
            <v>203.22059782608699</v>
          </cell>
          <cell r="AU153">
            <v>0.71289565217391304</v>
          </cell>
          <cell r="AV153">
            <v>0.28306956521739129</v>
          </cell>
          <cell r="AW153">
            <v>0.52340108695652177</v>
          </cell>
          <cell r="AX153">
            <v>2.5439021739130427</v>
          </cell>
          <cell r="AZ153">
            <v>8.3056304347826071</v>
          </cell>
          <cell r="BA153">
            <v>0.38643804347826127</v>
          </cell>
          <cell r="BB153">
            <v>2.9227032608695649</v>
          </cell>
          <cell r="BC153">
            <v>3.6435021739130442</v>
          </cell>
          <cell r="BD153">
            <v>3.1652749999999998</v>
          </cell>
          <cell r="BG153">
            <v>111.63346739130434</v>
          </cell>
          <cell r="BH153">
            <v>1.4640032608695648</v>
          </cell>
          <cell r="BI153">
            <v>8.0481576086956519</v>
          </cell>
          <cell r="BJ153">
            <v>1.0125</v>
          </cell>
        </row>
        <row r="154">
          <cell r="A154">
            <v>40633</v>
          </cell>
          <cell r="B154">
            <v>0.98560000000000003</v>
          </cell>
          <cell r="C154">
            <v>0.73050000000000004</v>
          </cell>
          <cell r="D154">
            <v>0.62380000000000002</v>
          </cell>
          <cell r="E154">
            <v>7.7876000000000003</v>
          </cell>
          <cell r="F154">
            <v>82.290499999999994</v>
          </cell>
          <cell r="G154">
            <v>1.2766999999999999</v>
          </cell>
          <cell r="H154">
            <v>6.4778000000000002</v>
          </cell>
          <cell r="I154">
            <v>29.310700000000001</v>
          </cell>
          <cell r="J154">
            <v>1.6716444444444443</v>
          </cell>
          <cell r="K154">
            <v>6.5893988888888924</v>
          </cell>
          <cell r="L154">
            <v>45.893865555555557</v>
          </cell>
          <cell r="M154">
            <v>1121.6147777777783</v>
          </cell>
          <cell r="N154">
            <v>29.332346666666666</v>
          </cell>
          <cell r="O154">
            <v>7.0027999999999997</v>
          </cell>
          <cell r="AA154">
            <v>4.0176155555555555</v>
          </cell>
          <cell r="AB154">
            <v>486.7022888888888</v>
          </cell>
          <cell r="AC154">
            <v>1899.7816666666668</v>
          </cell>
          <cell r="AD154">
            <v>5.9063488888888882</v>
          </cell>
          <cell r="AE154">
            <v>43.909412222222201</v>
          </cell>
          <cell r="AF154">
            <v>8979.4538888888874</v>
          </cell>
          <cell r="AG154">
            <v>3.6066677777777771</v>
          </cell>
          <cell r="AH154">
            <v>3.0553222222222223</v>
          </cell>
          <cell r="AI154">
            <v>12.086356666666671</v>
          </cell>
          <cell r="AJ154">
            <v>86.095046666666661</v>
          </cell>
          <cell r="AK154">
            <v>30.718521111111102</v>
          </cell>
          <cell r="AL154">
            <v>3.6736344444444451</v>
          </cell>
          <cell r="AM154">
            <v>4301.5316666666668</v>
          </cell>
          <cell r="AN154">
            <v>20215.867777777781</v>
          </cell>
          <cell r="AO154">
            <v>0.37880222222222204</v>
          </cell>
          <cell r="AP154">
            <v>1.4327144444444444</v>
          </cell>
          <cell r="AQ154">
            <v>5.4290566666666686</v>
          </cell>
          <cell r="AR154">
            <v>17.875342222222223</v>
          </cell>
          <cell r="AS154">
            <v>11.53741111111111</v>
          </cell>
          <cell r="AT154">
            <v>199.96990000000002</v>
          </cell>
          <cell r="AU154">
            <v>0.7122833333333336</v>
          </cell>
          <cell r="AV154">
            <v>0.28038888888888891</v>
          </cell>
          <cell r="AW154">
            <v>0.51742333333333335</v>
          </cell>
          <cell r="AX154">
            <v>2.5313611111111118</v>
          </cell>
          <cell r="AZ154">
            <v>8.2695788888888924</v>
          </cell>
          <cell r="BA154">
            <v>0.38644111111111118</v>
          </cell>
          <cell r="BB154">
            <v>2.8920500000000011</v>
          </cell>
          <cell r="BC154">
            <v>3.6443711111111101</v>
          </cell>
          <cell r="BD154">
            <v>3.1007288888888902</v>
          </cell>
          <cell r="BG154">
            <v>110.90905555555558</v>
          </cell>
          <cell r="BH154">
            <v>1.579652222222222</v>
          </cell>
          <cell r="BI154">
            <v>8.0464455555555574</v>
          </cell>
          <cell r="BJ154">
            <v>0.99509999999999998</v>
          </cell>
        </row>
        <row r="155">
          <cell r="A155">
            <v>40724</v>
          </cell>
          <cell r="B155">
            <v>0.96909999999999996</v>
          </cell>
          <cell r="C155">
            <v>0.69569999999999999</v>
          </cell>
          <cell r="D155">
            <v>0.61409999999999998</v>
          </cell>
          <cell r="E155">
            <v>7.7782</v>
          </cell>
          <cell r="F155">
            <v>81.5685</v>
          </cell>
          <cell r="G155">
            <v>1.2404999999999999</v>
          </cell>
          <cell r="H155">
            <v>6.2773000000000003</v>
          </cell>
          <cell r="I155">
            <v>28.8672</v>
          </cell>
          <cell r="J155">
            <v>1.5977967032967031</v>
          </cell>
          <cell r="K155">
            <v>6.5074208791208799</v>
          </cell>
          <cell r="L155">
            <v>45.281550549450543</v>
          </cell>
          <cell r="M155">
            <v>1085.4216483516484</v>
          </cell>
          <cell r="N155">
            <v>28.024516483516486</v>
          </cell>
          <cell r="O155">
            <v>6.8014000000000001</v>
          </cell>
          <cell r="AA155">
            <v>4.0859384615384604</v>
          </cell>
          <cell r="AB155">
            <v>470.45028571428583</v>
          </cell>
          <cell r="AC155">
            <v>1816.9776923076922</v>
          </cell>
          <cell r="AD155">
            <v>5.977382417582418</v>
          </cell>
          <cell r="AE155">
            <v>43.305737362637359</v>
          </cell>
          <cell r="AF155">
            <v>8626.8493406593407</v>
          </cell>
          <cell r="AG155">
            <v>3.4428659340659338</v>
          </cell>
          <cell r="AH155">
            <v>3.0238340659340666</v>
          </cell>
          <cell r="AI155">
            <v>11.735259340659345</v>
          </cell>
          <cell r="AJ155">
            <v>85.925326373626362</v>
          </cell>
          <cell r="AK155">
            <v>30.453356043956052</v>
          </cell>
          <cell r="AL155">
            <v>3.6735175824175812</v>
          </cell>
          <cell r="AM155">
            <v>4303.2092307692328</v>
          </cell>
          <cell r="AN155">
            <v>20871.834065934061</v>
          </cell>
          <cell r="AO155">
            <v>0.37817032967032982</v>
          </cell>
          <cell r="AP155">
            <v>1.3599901098901097</v>
          </cell>
          <cell r="AQ155">
            <v>5.1496791208791208</v>
          </cell>
          <cell r="AR155">
            <v>16.920009890109892</v>
          </cell>
          <cell r="AS155">
            <v>11.740500000000004</v>
          </cell>
          <cell r="AT155">
            <v>185.35704395604392</v>
          </cell>
          <cell r="AU155">
            <v>0.71137032967032943</v>
          </cell>
          <cell r="AV155">
            <v>0.27601208791208798</v>
          </cell>
          <cell r="AW155">
            <v>0.49475054945054947</v>
          </cell>
          <cell r="AX155">
            <v>2.4049868131868131</v>
          </cell>
          <cell r="AZ155">
            <v>7.927448351648354</v>
          </cell>
          <cell r="BA155">
            <v>0.38601538461538432</v>
          </cell>
          <cell r="BB155">
            <v>2.7543098901098904</v>
          </cell>
          <cell r="BC155">
            <v>3.6434802197802201</v>
          </cell>
          <cell r="BD155">
            <v>2.8746582417582411</v>
          </cell>
          <cell r="BG155">
            <v>110.03662637362638</v>
          </cell>
          <cell r="BH155">
            <v>1.5660000000000007</v>
          </cell>
          <cell r="BI155">
            <v>8.0822494505494511</v>
          </cell>
          <cell r="BJ155">
            <v>0.9425</v>
          </cell>
        </row>
        <row r="156">
          <cell r="A156">
            <v>40816</v>
          </cell>
          <cell r="B156">
            <v>0.98060000000000003</v>
          </cell>
          <cell r="C156">
            <v>0.70879999999999999</v>
          </cell>
          <cell r="D156">
            <v>0.62170000000000003</v>
          </cell>
          <cell r="E156">
            <v>7.7937000000000003</v>
          </cell>
          <cell r="F156">
            <v>77.676900000000003</v>
          </cell>
          <cell r="G156">
            <v>1.2262</v>
          </cell>
          <cell r="H156">
            <v>6.4817999999999998</v>
          </cell>
          <cell r="I156">
            <v>29.1814</v>
          </cell>
          <cell r="J156">
            <v>1.6296380434782607</v>
          </cell>
          <cell r="K156">
            <v>6.4230456521739141</v>
          </cell>
          <cell r="L156">
            <v>46.198068478260872</v>
          </cell>
          <cell r="M156">
            <v>1082.5128260869565</v>
          </cell>
          <cell r="N156">
            <v>29.082107608695662</v>
          </cell>
          <cell r="O156">
            <v>7.1509</v>
          </cell>
          <cell r="AA156">
            <v>4.164541304347825</v>
          </cell>
          <cell r="AB156">
            <v>471.56034782608708</v>
          </cell>
          <cell r="AC156">
            <v>1811.4036956521743</v>
          </cell>
          <cell r="AD156">
            <v>5.9837913043478244</v>
          </cell>
          <cell r="AE156">
            <v>42.808691304347818</v>
          </cell>
          <cell r="AF156">
            <v>8622.8626086956519</v>
          </cell>
          <cell r="AG156">
            <v>3.5470119565217395</v>
          </cell>
          <cell r="AH156">
            <v>3.0188326086956523</v>
          </cell>
          <cell r="AI156">
            <v>12.287768478260872</v>
          </cell>
          <cell r="AJ156">
            <v>87.436136956521736</v>
          </cell>
          <cell r="AK156">
            <v>30.30783586956521</v>
          </cell>
          <cell r="AL156">
            <v>3.6735869565217376</v>
          </cell>
          <cell r="AM156">
            <v>4301.765434782611</v>
          </cell>
          <cell r="AN156">
            <v>20895.734782608695</v>
          </cell>
          <cell r="AO156">
            <v>0.37868804347826096</v>
          </cell>
          <cell r="AP156">
            <v>1.3832945652173911</v>
          </cell>
          <cell r="AQ156">
            <v>5.2863489130434766</v>
          </cell>
          <cell r="AR156">
            <v>17.240702173913036</v>
          </cell>
          <cell r="AS156">
            <v>11.095776086956519</v>
          </cell>
          <cell r="AT156">
            <v>194.23838043478264</v>
          </cell>
          <cell r="AU156">
            <v>0.71120543478260911</v>
          </cell>
          <cell r="AV156">
            <v>0.2744054347826087</v>
          </cell>
          <cell r="AW156">
            <v>0.5030434782608697</v>
          </cell>
          <cell r="AX156">
            <v>2.4446804347826085</v>
          </cell>
          <cell r="AZ156">
            <v>8.0427260869565256</v>
          </cell>
          <cell r="BA156">
            <v>0.38598913043478217</v>
          </cell>
          <cell r="BB156">
            <v>2.9289282608695641</v>
          </cell>
          <cell r="BC156">
            <v>3.6452500000000012</v>
          </cell>
          <cell r="BD156">
            <v>3.0113206521739104</v>
          </cell>
          <cell r="BG156">
            <v>109.96094565217389</v>
          </cell>
          <cell r="BH156">
            <v>1.7339239130434785</v>
          </cell>
          <cell r="BI156">
            <v>8.0899956521739078</v>
          </cell>
          <cell r="BJ156">
            <v>0.95350000000000001</v>
          </cell>
        </row>
        <row r="157">
          <cell r="A157">
            <v>40908</v>
          </cell>
          <cell r="B157">
            <v>1.0234000000000001</v>
          </cell>
          <cell r="C157">
            <v>0.7419</v>
          </cell>
          <cell r="D157">
            <v>0.63619999999999999</v>
          </cell>
          <cell r="E157">
            <v>7.7790999999999997</v>
          </cell>
          <cell r="F157">
            <v>77.316500000000005</v>
          </cell>
          <cell r="G157">
            <v>1.2873000000000001</v>
          </cell>
          <cell r="H157">
            <v>6.7454000000000001</v>
          </cell>
          <cell r="I157">
            <v>30.254100000000001</v>
          </cell>
          <cell r="J157">
            <v>1.8010434782608693</v>
          </cell>
          <cell r="K157">
            <v>6.3770565217391324</v>
          </cell>
          <cell r="L157">
            <v>51.516364130434795</v>
          </cell>
          <cell r="M157">
            <v>1147.8709782608694</v>
          </cell>
          <cell r="N157">
            <v>31.336605434782594</v>
          </cell>
          <cell r="O157">
            <v>8.1003000000000007</v>
          </cell>
          <cell r="AA157">
            <v>4.262316304347828</v>
          </cell>
          <cell r="AB157">
            <v>512.17499999999995</v>
          </cell>
          <cell r="AC157">
            <v>1942.4192391304346</v>
          </cell>
          <cell r="AD157">
            <v>6.019603260869566</v>
          </cell>
          <cell r="AE157">
            <v>43.529478260869567</v>
          </cell>
          <cell r="AF157">
            <v>9018.5217391304377</v>
          </cell>
          <cell r="AG157">
            <v>3.7257195652173896</v>
          </cell>
          <cell r="AH157">
            <v>3.1568010869565213</v>
          </cell>
          <cell r="AI157">
            <v>13.655660869565219</v>
          </cell>
          <cell r="AJ157">
            <v>88.508018478260823</v>
          </cell>
          <cell r="AK157">
            <v>31.186265217391298</v>
          </cell>
          <cell r="AL157">
            <v>3.673613043478261</v>
          </cell>
          <cell r="AM157">
            <v>4302.2166304347866</v>
          </cell>
          <cell r="AN157">
            <v>21147.256521739135</v>
          </cell>
          <cell r="AO157">
            <v>0.37936956521739124</v>
          </cell>
          <cell r="AP157">
            <v>1.4517913043478259</v>
          </cell>
          <cell r="AQ157">
            <v>5.5734336956521737</v>
          </cell>
          <cell r="AR157">
            <v>18.759445652173923</v>
          </cell>
          <cell r="AS157">
            <v>11.620073478260867</v>
          </cell>
          <cell r="AT157">
            <v>225.37817391304344</v>
          </cell>
          <cell r="AU157">
            <v>0.70934989130434778</v>
          </cell>
          <cell r="AV157">
            <v>0.27698260869565228</v>
          </cell>
          <cell r="AW157">
            <v>0.52286956521739125</v>
          </cell>
          <cell r="AX157">
            <v>2.5664097826086953</v>
          </cell>
          <cell r="AZ157">
            <v>8.368426086956525</v>
          </cell>
          <cell r="BA157">
            <v>0.38515173913043477</v>
          </cell>
          <cell r="BB157">
            <v>3.2858869565217379</v>
          </cell>
          <cell r="BC157">
            <v>3.6492869565217383</v>
          </cell>
          <cell r="BD157">
            <v>3.2187521739130434</v>
          </cell>
          <cell r="BG157">
            <v>111.9645108695652</v>
          </cell>
          <cell r="BH157">
            <v>1.8387119565217389</v>
          </cell>
          <cell r="BI157">
            <v>8.1145141304347792</v>
          </cell>
          <cell r="BJ157">
            <v>0.98829999999999996</v>
          </cell>
        </row>
        <row r="158">
          <cell r="A158">
            <v>40999</v>
          </cell>
          <cell r="B158">
            <v>1.0013000000000001</v>
          </cell>
          <cell r="C158">
            <v>0.76290000000000002</v>
          </cell>
          <cell r="D158">
            <v>0.63649999999999995</v>
          </cell>
          <cell r="E158">
            <v>7.7601000000000004</v>
          </cell>
          <cell r="F158">
            <v>79.350800000000007</v>
          </cell>
          <cell r="G158">
            <v>1.2639</v>
          </cell>
          <cell r="H158">
            <v>6.7518000000000002</v>
          </cell>
          <cell r="I158">
            <v>29.6935</v>
          </cell>
          <cell r="J158">
            <v>1.7677</v>
          </cell>
          <cell r="K158">
            <v>6.3201208791208803</v>
          </cell>
          <cell r="L158">
            <v>51.117223076923068</v>
          </cell>
          <cell r="M158">
            <v>1132.8347252747255</v>
          </cell>
          <cell r="N158">
            <v>30.338824175824172</v>
          </cell>
          <cell r="O158">
            <v>7.7537000000000003</v>
          </cell>
          <cell r="AA158">
            <v>4.3426395604395616</v>
          </cell>
          <cell r="AB158">
            <v>492.1170329670328</v>
          </cell>
          <cell r="AC158">
            <v>1818.481318681319</v>
          </cell>
          <cell r="AD158">
            <v>6.0607296703296702</v>
          </cell>
          <cell r="AE158">
            <v>43.148187912087913</v>
          </cell>
          <cell r="AF158">
            <v>9100.1798901098937</v>
          </cell>
          <cell r="AG158">
            <v>3.7767659340659345</v>
          </cell>
          <cell r="AH158">
            <v>3.0674032967032971</v>
          </cell>
          <cell r="AI158">
            <v>13.010532967032963</v>
          </cell>
          <cell r="AJ158">
            <v>91.18386923076929</v>
          </cell>
          <cell r="AK158">
            <v>31.184014285714287</v>
          </cell>
          <cell r="AL158">
            <v>3.6737153846153818</v>
          </cell>
          <cell r="AM158">
            <v>4302.0407692307717</v>
          </cell>
          <cell r="AN158">
            <v>21046.392307692306</v>
          </cell>
          <cell r="AO158">
            <v>0.37951098901098929</v>
          </cell>
          <cell r="AP158">
            <v>1.4941450549450555</v>
          </cell>
          <cell r="AQ158">
            <v>5.7795549450549473</v>
          </cell>
          <cell r="AR158">
            <v>19.164283516483518</v>
          </cell>
          <cell r="AT158">
            <v>227.16149450549452</v>
          </cell>
          <cell r="AU158">
            <v>0.7086102197802201</v>
          </cell>
          <cell r="AV158">
            <v>0.27866813186813189</v>
          </cell>
          <cell r="AW158">
            <v>0.53533406593406596</v>
          </cell>
          <cell r="AX158">
            <v>2.6417571428571427</v>
          </cell>
          <cell r="AZ158">
            <v>8.5692000000000004</v>
          </cell>
          <cell r="BA158">
            <v>0.38495593406593409</v>
          </cell>
          <cell r="BB158">
            <v>3.2375879120879119</v>
          </cell>
          <cell r="BC158">
            <v>3.6481494505494507</v>
          </cell>
          <cell r="BD158">
            <v>3.3238945054945059</v>
          </cell>
          <cell r="BG158">
            <v>118.96027472527481</v>
          </cell>
          <cell r="BH158">
            <v>1.8000428571428566</v>
          </cell>
          <cell r="BI158">
            <v>8.1327241758241762</v>
          </cell>
          <cell r="BJ158">
            <v>0.9476</v>
          </cell>
        </row>
        <row r="159">
          <cell r="A159">
            <v>41090</v>
          </cell>
          <cell r="B159">
            <v>1.0102</v>
          </cell>
          <cell r="C159">
            <v>0.77990000000000004</v>
          </cell>
          <cell r="D159">
            <v>0.63170000000000004</v>
          </cell>
          <cell r="E159">
            <v>7.7615999999999996</v>
          </cell>
          <cell r="F159">
            <v>80.0762</v>
          </cell>
          <cell r="G159">
            <v>1.2638</v>
          </cell>
          <cell r="H159">
            <v>6.9504000000000001</v>
          </cell>
          <cell r="I159">
            <v>29.6159</v>
          </cell>
          <cell r="J159">
            <v>1.8364</v>
          </cell>
          <cell r="K159">
            <v>6.3308736263736245</v>
          </cell>
          <cell r="L159">
            <v>54.578653846153827</v>
          </cell>
          <cell r="M159">
            <v>1156.134065934066</v>
          </cell>
          <cell r="N159">
            <v>31.10716153846154</v>
          </cell>
          <cell r="O159">
            <v>8.1303000000000001</v>
          </cell>
          <cell r="AA159">
            <v>4.4539637362637379</v>
          </cell>
          <cell r="AB159">
            <v>497.11043956043966</v>
          </cell>
          <cell r="AC159">
            <v>1805.5021978021982</v>
          </cell>
          <cell r="AD159">
            <v>6.0765681318681306</v>
          </cell>
          <cell r="AE159">
            <v>42.915210989011001</v>
          </cell>
          <cell r="AF159">
            <v>9325.3482417582418</v>
          </cell>
          <cell r="AG159">
            <v>3.8244054945054944</v>
          </cell>
          <cell r="AH159">
            <v>3.1223439560439563</v>
          </cell>
          <cell r="AI159">
            <v>13.539735164835168</v>
          </cell>
          <cell r="AJ159">
            <v>92.624995604395551</v>
          </cell>
          <cell r="AK159">
            <v>31.417012087912095</v>
          </cell>
          <cell r="AL159">
            <v>3.6737989010989009</v>
          </cell>
          <cell r="AM159">
            <v>4301.1447252747257</v>
          </cell>
          <cell r="AN159">
            <v>21021.703296703308</v>
          </cell>
          <cell r="AO159">
            <v>0.38015714285714308</v>
          </cell>
          <cell r="AP159">
            <v>1.5250912087912087</v>
          </cell>
          <cell r="AQ159">
            <v>5.8762054945054958</v>
          </cell>
          <cell r="AR159">
            <v>19.672390109890109</v>
          </cell>
          <cell r="AT159">
            <v>229.36172527472522</v>
          </cell>
          <cell r="AU159">
            <v>0.7114109890109882</v>
          </cell>
          <cell r="AV159">
            <v>0.2796241758241757</v>
          </cell>
          <cell r="AW159">
            <v>0.5459604395604396</v>
          </cell>
          <cell r="AX159">
            <v>2.6957175824175814</v>
          </cell>
          <cell r="AZ159">
            <v>8.720183516483516</v>
          </cell>
          <cell r="BA159">
            <v>0.38659120879120856</v>
          </cell>
          <cell r="BB159">
            <v>3.3204098901098904</v>
          </cell>
          <cell r="BC159">
            <v>3.6556835164835175</v>
          </cell>
          <cell r="BD159">
            <v>3.4508483516483515</v>
          </cell>
          <cell r="BG159">
            <v>130.19448351648353</v>
          </cell>
          <cell r="BH159">
            <v>1.8073582417582423</v>
          </cell>
          <cell r="BI159">
            <v>8.1586395604395623</v>
          </cell>
          <cell r="BJ159">
            <v>0.99019999999999997</v>
          </cell>
        </row>
        <row r="160">
          <cell r="A160">
            <v>41182</v>
          </cell>
          <cell r="B160">
            <v>0.99580000000000002</v>
          </cell>
          <cell r="C160">
            <v>0.79990000000000006</v>
          </cell>
          <cell r="D160">
            <v>0.6331</v>
          </cell>
          <cell r="E160">
            <v>7.7556000000000003</v>
          </cell>
          <cell r="F160">
            <v>78.615300000000005</v>
          </cell>
          <cell r="G160">
            <v>1.2473000000000001</v>
          </cell>
          <cell r="H160">
            <v>6.7483000000000004</v>
          </cell>
          <cell r="I160">
            <v>29.826899999999998</v>
          </cell>
          <cell r="J160">
            <v>2.028</v>
          </cell>
          <cell r="K160">
            <v>6.3313119565217395</v>
          </cell>
          <cell r="L160">
            <v>55.129901086956508</v>
          </cell>
          <cell r="M160">
            <v>1137.3240217391312</v>
          </cell>
          <cell r="N160">
            <v>32.046288043478256</v>
          </cell>
          <cell r="O160">
            <v>8.2581000000000007</v>
          </cell>
          <cell r="AA160">
            <v>4.6160815217391304</v>
          </cell>
          <cell r="AB160">
            <v>483.41304347826093</v>
          </cell>
          <cell r="AC160">
            <v>1807.1298913043483</v>
          </cell>
          <cell r="AD160">
            <v>6.1188478260869577</v>
          </cell>
          <cell r="AE160">
            <v>42.031573913043481</v>
          </cell>
          <cell r="AF160">
            <v>9523.9147826087028</v>
          </cell>
          <cell r="AG160">
            <v>3.9867597826086958</v>
          </cell>
          <cell r="AH160">
            <v>3.133454347826087</v>
          </cell>
          <cell r="AI160">
            <v>13.170816304347834</v>
          </cell>
          <cell r="AJ160">
            <v>95.31626630434782</v>
          </cell>
          <cell r="AK160">
            <v>31.444195652173924</v>
          </cell>
          <cell r="AL160">
            <v>3.673903260869567</v>
          </cell>
          <cell r="AM160">
            <v>4299.3145652173962</v>
          </cell>
          <cell r="AN160">
            <v>21053.764130434785</v>
          </cell>
          <cell r="AO160">
            <v>0.38066413043478275</v>
          </cell>
          <cell r="AP160">
            <v>1.5660923913043476</v>
          </cell>
          <cell r="AQ160">
            <v>5.9885989130434778</v>
          </cell>
          <cell r="AR160">
            <v>20.07610869565217</v>
          </cell>
          <cell r="AT160">
            <v>226.35866304347826</v>
          </cell>
          <cell r="AU160">
            <v>0.71044130434782615</v>
          </cell>
          <cell r="AV160">
            <v>0.28205760869565194</v>
          </cell>
          <cell r="AW160">
            <v>0.55902499999999999</v>
          </cell>
          <cell r="AX160">
            <v>2.7674260869565215</v>
          </cell>
          <cell r="AZ160">
            <v>8.9062271739130434</v>
          </cell>
          <cell r="BA160">
            <v>0.38633913043478257</v>
          </cell>
          <cell r="BB160">
            <v>3.3139054347826082</v>
          </cell>
          <cell r="BC160">
            <v>3.6526728260869556</v>
          </cell>
          <cell r="BD160">
            <v>3.6194880434782606</v>
          </cell>
          <cell r="BG160">
            <v>132.53233695652176</v>
          </cell>
          <cell r="BH160">
            <v>1.8043576086956525</v>
          </cell>
          <cell r="BI160">
            <v>8.2039152173913017</v>
          </cell>
          <cell r="BJ160">
            <v>0.96260000000000001</v>
          </cell>
        </row>
        <row r="161">
          <cell r="A161">
            <v>41274</v>
          </cell>
          <cell r="B161">
            <v>0.99109999999999998</v>
          </cell>
          <cell r="C161">
            <v>0.77129999999999999</v>
          </cell>
          <cell r="D161">
            <v>0.62280000000000002</v>
          </cell>
          <cell r="E161">
            <v>7.7508999999999997</v>
          </cell>
          <cell r="F161">
            <v>81.071100000000001</v>
          </cell>
          <cell r="G161">
            <v>1.2226999999999999</v>
          </cell>
          <cell r="H161">
            <v>6.6512000000000002</v>
          </cell>
          <cell r="I161">
            <v>29.148800000000001</v>
          </cell>
          <cell r="J161">
            <v>2.0522999999999998</v>
          </cell>
          <cell r="K161">
            <v>6.2442000000000002</v>
          </cell>
          <cell r="L161">
            <v>54.027799999999999</v>
          </cell>
          <cell r="M161">
            <v>1090.6777</v>
          </cell>
          <cell r="N161">
            <v>31.096599999999999</v>
          </cell>
        </row>
        <row r="162">
          <cell r="A162">
            <v>41364</v>
          </cell>
          <cell r="B162">
            <v>1.0085</v>
          </cell>
          <cell r="C162">
            <v>0.75739999999999996</v>
          </cell>
          <cell r="D162">
            <v>0.64480000000000004</v>
          </cell>
          <cell r="E162">
            <v>7.7557999999999998</v>
          </cell>
          <cell r="F162">
            <v>92.203199999999995</v>
          </cell>
          <cell r="G162">
            <v>1.2376</v>
          </cell>
          <cell r="H162">
            <v>6.4345999999999997</v>
          </cell>
          <cell r="I162">
            <v>29.4815</v>
          </cell>
          <cell r="J162">
            <v>1.996</v>
          </cell>
          <cell r="K162">
            <v>6.2232000000000003</v>
          </cell>
          <cell r="L162">
            <v>54.121899999999997</v>
          </cell>
          <cell r="M162">
            <v>1085.0182</v>
          </cell>
          <cell r="N162">
            <v>30.415299999999998</v>
          </cell>
        </row>
        <row r="163">
          <cell r="A163">
            <v>41455</v>
          </cell>
          <cell r="B163">
            <v>1.0238</v>
          </cell>
          <cell r="C163">
            <v>0.76559999999999995</v>
          </cell>
          <cell r="D163">
            <v>0.6512</v>
          </cell>
          <cell r="E163">
            <v>7.7618</v>
          </cell>
          <cell r="F163">
            <v>98.7834</v>
          </cell>
          <cell r="G163">
            <v>1.2490000000000001</v>
          </cell>
          <cell r="H163">
            <v>6.5602</v>
          </cell>
          <cell r="I163">
            <v>29.8582</v>
          </cell>
          <cell r="J163">
            <v>2.0695999999999999</v>
          </cell>
          <cell r="K163">
            <v>6.1536</v>
          </cell>
          <cell r="L163">
            <v>55.667900000000003</v>
          </cell>
          <cell r="M163">
            <v>1122.941</v>
          </cell>
          <cell r="N163">
            <v>31.679400000000001</v>
          </cell>
        </row>
        <row r="164">
          <cell r="A164">
            <v>41547</v>
          </cell>
          <cell r="B164">
            <v>1.0388999999999999</v>
          </cell>
          <cell r="C164">
            <v>0.75529999999999997</v>
          </cell>
          <cell r="D164">
            <v>0.64529999999999998</v>
          </cell>
          <cell r="E164">
            <v>7.7556000000000003</v>
          </cell>
          <cell r="F164">
            <v>98.903199999999998</v>
          </cell>
          <cell r="G164">
            <v>1.2679</v>
          </cell>
          <cell r="H164">
            <v>6.5537999999999998</v>
          </cell>
          <cell r="I164">
            <v>29.85</v>
          </cell>
          <cell r="J164">
            <v>2.2864</v>
          </cell>
          <cell r="K164">
            <v>6.1253000000000002</v>
          </cell>
          <cell r="L164">
            <v>62.090400000000002</v>
          </cell>
          <cell r="M164">
            <v>1109.5035</v>
          </cell>
          <cell r="N164">
            <v>32.794400000000003</v>
          </cell>
        </row>
        <row r="165">
          <cell r="A165">
            <v>41639</v>
          </cell>
          <cell r="B165">
            <v>1.0490999999999999</v>
          </cell>
          <cell r="C165">
            <v>0.73470000000000002</v>
          </cell>
          <cell r="D165">
            <v>0.6179</v>
          </cell>
          <cell r="E165">
            <v>7.7534000000000001</v>
          </cell>
          <cell r="F165">
            <v>100.3138</v>
          </cell>
          <cell r="G165">
            <v>1.2496</v>
          </cell>
          <cell r="H165">
            <v>6.5071000000000003</v>
          </cell>
          <cell r="I165">
            <v>29.540099999999999</v>
          </cell>
          <cell r="J165">
            <v>2.2765</v>
          </cell>
          <cell r="K165">
            <v>6.0907999999999998</v>
          </cell>
          <cell r="L165">
            <v>61.760399999999997</v>
          </cell>
          <cell r="M165">
            <v>1061.9638</v>
          </cell>
          <cell r="N165">
            <v>32.542400000000001</v>
          </cell>
        </row>
        <row r="166">
          <cell r="A166">
            <v>41729</v>
          </cell>
          <cell r="B166">
            <v>1.1032</v>
          </cell>
          <cell r="C166">
            <v>0.7298</v>
          </cell>
          <cell r="D166">
            <v>0.60419999999999996</v>
          </cell>
          <cell r="E166">
            <v>7.7592999999999996</v>
          </cell>
          <cell r="F166">
            <v>102.75920000000001</v>
          </cell>
          <cell r="G166">
            <v>1.2687999999999999</v>
          </cell>
          <cell r="H166">
            <v>6.4637000000000002</v>
          </cell>
          <cell r="I166">
            <v>30.2898</v>
          </cell>
          <cell r="J166">
            <v>2.3637000000000001</v>
          </cell>
          <cell r="K166">
            <v>6.1010999999999997</v>
          </cell>
          <cell r="L166">
            <v>61.579799999999999</v>
          </cell>
          <cell r="M166">
            <v>1069.7583</v>
          </cell>
          <cell r="N166">
            <v>35.070099999999996</v>
          </cell>
        </row>
        <row r="167">
          <cell r="A167">
            <v>41820</v>
          </cell>
          <cell r="B167">
            <v>1.0905</v>
          </cell>
          <cell r="C167">
            <v>0.72940000000000005</v>
          </cell>
          <cell r="D167">
            <v>0.59409999999999996</v>
          </cell>
          <cell r="E167">
            <v>7.7529000000000003</v>
          </cell>
          <cell r="F167">
            <v>102.09310000000001</v>
          </cell>
          <cell r="G167">
            <v>1.2525999999999999</v>
          </cell>
          <cell r="H167">
            <v>6.6035000000000004</v>
          </cell>
          <cell r="I167">
            <v>30.1084</v>
          </cell>
          <cell r="J167">
            <v>2.2303000000000002</v>
          </cell>
          <cell r="K167">
            <v>6.2309999999999999</v>
          </cell>
          <cell r="L167">
            <v>59.664299999999997</v>
          </cell>
          <cell r="M167">
            <v>1028.9511</v>
          </cell>
          <cell r="N167">
            <v>34.951099999999997</v>
          </cell>
        </row>
        <row r="168">
          <cell r="A168">
            <v>41912</v>
          </cell>
          <cell r="B168">
            <v>1.0883</v>
          </cell>
          <cell r="C168">
            <v>0.75480000000000003</v>
          </cell>
          <cell r="D168">
            <v>0.59909999999999997</v>
          </cell>
          <cell r="E168">
            <v>7.7511999999999999</v>
          </cell>
          <cell r="F168">
            <v>103.9755</v>
          </cell>
          <cell r="G168">
            <v>1.2514000000000001</v>
          </cell>
          <cell r="H168">
            <v>6.9474</v>
          </cell>
          <cell r="I168">
            <v>30.0166</v>
          </cell>
          <cell r="J168">
            <v>2.2751000000000001</v>
          </cell>
          <cell r="K168">
            <v>6.1643999999999997</v>
          </cell>
          <cell r="L168">
            <v>60.4664</v>
          </cell>
          <cell r="M168">
            <v>1026.9648999999999</v>
          </cell>
          <cell r="N168">
            <v>36.298999999999999</v>
          </cell>
        </row>
        <row r="169">
          <cell r="A169">
            <v>42004</v>
          </cell>
          <cell r="B169">
            <v>1.1353</v>
          </cell>
          <cell r="C169">
            <v>0.80020000000000002</v>
          </cell>
          <cell r="D169">
            <v>0.63149999999999995</v>
          </cell>
          <cell r="E169">
            <v>7.7556000000000003</v>
          </cell>
          <cell r="F169">
            <v>114.3403</v>
          </cell>
          <cell r="G169">
            <v>1.2948</v>
          </cell>
          <cell r="H169">
            <v>7.4222000000000001</v>
          </cell>
          <cell r="I169">
            <v>30.821400000000001</v>
          </cell>
          <cell r="J169">
            <v>2.5438000000000001</v>
          </cell>
          <cell r="K169">
            <v>6.1460999999999997</v>
          </cell>
          <cell r="L169">
            <v>61.857999999999997</v>
          </cell>
          <cell r="M169">
            <v>1086.7422999999999</v>
          </cell>
          <cell r="N169">
            <v>47.902799999999999</v>
          </cell>
        </row>
        <row r="170">
          <cell r="A170">
            <v>42094</v>
          </cell>
          <cell r="B170">
            <v>1.2410000000000001</v>
          </cell>
          <cell r="C170">
            <v>0.88959999999999995</v>
          </cell>
          <cell r="D170">
            <v>0.66069999999999995</v>
          </cell>
          <cell r="E170">
            <v>7.7558999999999996</v>
          </cell>
          <cell r="F170">
            <v>119.1652</v>
          </cell>
          <cell r="G170">
            <v>1.357</v>
          </cell>
          <cell r="H170">
            <v>8.3422999999999998</v>
          </cell>
          <cell r="I170">
            <v>31.545200000000001</v>
          </cell>
          <cell r="J170">
            <v>2.8698999999999999</v>
          </cell>
          <cell r="K170">
            <v>6.2359999999999998</v>
          </cell>
          <cell r="L170">
            <v>62.198300000000003</v>
          </cell>
          <cell r="M170">
            <v>1101.9431</v>
          </cell>
          <cell r="N170">
            <v>62.957599999999999</v>
          </cell>
        </row>
        <row r="171">
          <cell r="A171">
            <v>42185</v>
          </cell>
          <cell r="B171">
            <v>1.2297</v>
          </cell>
          <cell r="C171">
            <v>0.90410000000000001</v>
          </cell>
          <cell r="D171">
            <v>0.6522</v>
          </cell>
          <cell r="E171">
            <v>7.7522000000000002</v>
          </cell>
          <cell r="F171">
            <v>121.47799999999999</v>
          </cell>
          <cell r="G171">
            <v>1.3431999999999999</v>
          </cell>
          <cell r="H171">
            <v>8.4138000000000002</v>
          </cell>
          <cell r="I171">
            <v>30.843599999999999</v>
          </cell>
          <cell r="J171">
            <v>3.0731999999999999</v>
          </cell>
          <cell r="K171">
            <v>6.2034000000000002</v>
          </cell>
          <cell r="L171">
            <v>63.293799999999997</v>
          </cell>
          <cell r="M171">
            <v>1098.3961999999999</v>
          </cell>
          <cell r="N171">
            <v>52.7258</v>
          </cell>
        </row>
        <row r="172">
          <cell r="A172">
            <v>42277</v>
          </cell>
          <cell r="B172">
            <v>1.3066</v>
          </cell>
          <cell r="C172">
            <v>0.89900000000000002</v>
          </cell>
          <cell r="D172">
            <v>0.64500000000000002</v>
          </cell>
          <cell r="E172">
            <v>7.7512999999999996</v>
          </cell>
          <cell r="F172">
            <v>122.23</v>
          </cell>
          <cell r="G172">
            <v>1.3895999999999999</v>
          </cell>
          <cell r="H172">
            <v>8.4734999999999996</v>
          </cell>
          <cell r="I172">
            <v>31.9527</v>
          </cell>
          <cell r="J172">
            <v>3.5234999999999999</v>
          </cell>
          <cell r="K172">
            <v>6.2548000000000004</v>
          </cell>
          <cell r="L172">
            <v>62.984999999999999</v>
          </cell>
          <cell r="M172">
            <v>1167.99</v>
          </cell>
          <cell r="N172">
            <v>62.984999999999999</v>
          </cell>
        </row>
        <row r="173">
          <cell r="A173">
            <v>42369</v>
          </cell>
          <cell r="B173">
            <v>1.3348</v>
          </cell>
          <cell r="C173">
            <v>0.91305000000000003</v>
          </cell>
          <cell r="D173">
            <v>0.65890000000000004</v>
          </cell>
          <cell r="E173">
            <v>7.7505499999999996</v>
          </cell>
          <cell r="F173">
            <v>121.41</v>
          </cell>
          <cell r="G173">
            <v>1.4077500000000001</v>
          </cell>
          <cell r="H173">
            <v>8.5</v>
          </cell>
          <cell r="I173">
            <v>32.67</v>
          </cell>
          <cell r="J173">
            <v>3.8479999999999999</v>
          </cell>
          <cell r="K173">
            <v>6.39</v>
          </cell>
          <cell r="L173">
            <v>65.849999999999994</v>
          </cell>
          <cell r="M173">
            <v>1158.5</v>
          </cell>
          <cell r="N173">
            <v>65.94</v>
          </cell>
        </row>
        <row r="174">
          <cell r="A174">
            <v>42460</v>
          </cell>
          <cell r="B174">
            <v>1.3747</v>
          </cell>
          <cell r="C174">
            <v>0.9073</v>
          </cell>
          <cell r="D174">
            <v>0.69910000000000005</v>
          </cell>
          <cell r="E174">
            <v>7.7755999999999998</v>
          </cell>
          <cell r="F174">
            <v>115.19370000000001</v>
          </cell>
          <cell r="G174">
            <v>1.4034</v>
          </cell>
          <cell r="H174">
            <v>8.4632000000000005</v>
          </cell>
          <cell r="I174">
            <v>33.097700000000003</v>
          </cell>
          <cell r="J174">
            <v>3.9064999999999999</v>
          </cell>
          <cell r="K174">
            <v>6.5404</v>
          </cell>
          <cell r="L174">
            <v>67.503500000000003</v>
          </cell>
          <cell r="M174">
            <v>1201.8777</v>
          </cell>
          <cell r="N174">
            <v>74.837100000000007</v>
          </cell>
        </row>
        <row r="175">
          <cell r="A175">
            <v>42551</v>
          </cell>
          <cell r="B175">
            <v>1.2894000000000001</v>
          </cell>
          <cell r="C175">
            <v>0.88570000000000004</v>
          </cell>
          <cell r="D175">
            <v>0.69769999999999999</v>
          </cell>
          <cell r="E175">
            <v>7.7607999999999997</v>
          </cell>
          <cell r="F175">
            <v>107.8822</v>
          </cell>
          <cell r="G175">
            <v>1.3579000000000001</v>
          </cell>
          <cell r="H175">
            <v>8.2178000000000004</v>
          </cell>
          <cell r="I175">
            <v>32.396799999999999</v>
          </cell>
          <cell r="J175">
            <v>3.5089000000000001</v>
          </cell>
          <cell r="K175">
            <v>6.5321999999999996</v>
          </cell>
          <cell r="L175">
            <v>66.882599999999996</v>
          </cell>
          <cell r="M175">
            <v>1163.0325</v>
          </cell>
          <cell r="N175">
            <v>65.836799999999997</v>
          </cell>
        </row>
        <row r="176">
          <cell r="A176">
            <v>42643</v>
          </cell>
          <cell r="B176">
            <v>1.3045</v>
          </cell>
          <cell r="C176">
            <v>0.89610000000000001</v>
          </cell>
          <cell r="D176">
            <v>0.76180000000000003</v>
          </cell>
          <cell r="E176">
            <v>7.7565999999999997</v>
          </cell>
          <cell r="F176">
            <v>102.3618</v>
          </cell>
          <cell r="G176">
            <v>1.3524</v>
          </cell>
          <cell r="H176">
            <v>8.5231999999999992</v>
          </cell>
          <cell r="I176">
            <v>31.6995</v>
          </cell>
          <cell r="J176">
            <v>3.2461000000000002</v>
          </cell>
          <cell r="K176">
            <v>6.6639999999999997</v>
          </cell>
          <cell r="L176">
            <v>66.926400000000001</v>
          </cell>
          <cell r="M176">
            <v>1120.2384</v>
          </cell>
          <cell r="N176">
            <v>64.581000000000003</v>
          </cell>
        </row>
        <row r="177">
          <cell r="A177">
            <v>42735</v>
          </cell>
          <cell r="B177">
            <v>1.3341000000000001</v>
          </cell>
          <cell r="C177">
            <v>0.92749999999999999</v>
          </cell>
          <cell r="D177">
            <v>0.80559999999999998</v>
          </cell>
          <cell r="E177">
            <v>7.7576000000000001</v>
          </cell>
          <cell r="F177">
            <v>109.3914</v>
          </cell>
          <cell r="G177">
            <v>1.4101999999999999</v>
          </cell>
          <cell r="H177">
            <v>9.0518999999999998</v>
          </cell>
          <cell r="I177">
            <v>31.7821</v>
          </cell>
          <cell r="J177">
            <v>3.2997000000000001</v>
          </cell>
          <cell r="K177">
            <v>6.8285</v>
          </cell>
          <cell r="L177">
            <v>67.4131</v>
          </cell>
          <cell r="M177">
            <v>1158.3884</v>
          </cell>
          <cell r="N177">
            <v>63.0886</v>
          </cell>
        </row>
        <row r="178">
          <cell r="A178">
            <v>42825</v>
          </cell>
          <cell r="B178">
            <v>1.3234999999999999</v>
          </cell>
          <cell r="C178">
            <v>0.93820000000000003</v>
          </cell>
          <cell r="D178">
            <v>0.80700000000000005</v>
          </cell>
          <cell r="E178">
            <v>7.7610000000000001</v>
          </cell>
          <cell r="F178">
            <v>113.562</v>
          </cell>
          <cell r="G178">
            <v>1.4154</v>
          </cell>
          <cell r="H178">
            <v>8.9210999999999991</v>
          </cell>
          <cell r="I178">
            <v>31.042100000000001</v>
          </cell>
          <cell r="J178">
            <v>3.1429</v>
          </cell>
          <cell r="K178">
            <v>6.8849999999999998</v>
          </cell>
          <cell r="L178">
            <v>66.915199999999999</v>
          </cell>
          <cell r="M178">
            <v>1151.4987000000001</v>
          </cell>
          <cell r="N178">
            <v>58.679400000000001</v>
          </cell>
        </row>
        <row r="179">
          <cell r="A179">
            <v>42916</v>
          </cell>
          <cell r="B179">
            <v>1.3446</v>
          </cell>
          <cell r="C179">
            <v>0.90749999999999997</v>
          </cell>
          <cell r="D179">
            <v>0.78100000000000003</v>
          </cell>
          <cell r="E179">
            <v>7.7874999999999996</v>
          </cell>
          <cell r="F179">
            <v>111.1756</v>
          </cell>
          <cell r="G179">
            <v>1.3918999999999999</v>
          </cell>
          <cell r="H179">
            <v>8.7960999999999991</v>
          </cell>
          <cell r="I179">
            <v>30.261900000000001</v>
          </cell>
          <cell r="J179">
            <v>3.2199</v>
          </cell>
          <cell r="K179">
            <v>6.8574999999999999</v>
          </cell>
          <cell r="L179">
            <v>64.476100000000002</v>
          </cell>
          <cell r="M179">
            <v>1130.527</v>
          </cell>
          <cell r="N179">
            <v>57.267099999999999</v>
          </cell>
        </row>
        <row r="180">
          <cell r="A180">
            <v>43008</v>
          </cell>
          <cell r="B180">
            <v>1.2535000000000001</v>
          </cell>
          <cell r="C180">
            <v>0.85150000000000003</v>
          </cell>
          <cell r="D180">
            <v>0.76419999999999999</v>
          </cell>
          <cell r="E180">
            <v>7.8150000000000004</v>
          </cell>
          <cell r="F180">
            <v>110.9894</v>
          </cell>
          <cell r="G180">
            <v>1.3609</v>
          </cell>
          <cell r="H180">
            <v>8.1405999999999992</v>
          </cell>
          <cell r="I180">
            <v>30.264299999999999</v>
          </cell>
          <cell r="J180">
            <v>3.1635</v>
          </cell>
          <cell r="K180">
            <v>6.6688999999999998</v>
          </cell>
          <cell r="L180">
            <v>64.292199999999994</v>
          </cell>
          <cell r="M180">
            <v>1132.5897</v>
          </cell>
          <cell r="N180">
            <v>58.964500000000001</v>
          </cell>
        </row>
        <row r="181">
          <cell r="A181">
            <v>43100</v>
          </cell>
          <cell r="B181">
            <v>1.2713000000000001</v>
          </cell>
          <cell r="C181">
            <v>0.84950000000000003</v>
          </cell>
          <cell r="D181">
            <v>0.75380000000000003</v>
          </cell>
          <cell r="E181">
            <v>7.8076999999999996</v>
          </cell>
          <cell r="F181">
            <v>112.8848</v>
          </cell>
          <cell r="G181">
            <v>1.3544</v>
          </cell>
          <cell r="H181">
            <v>8.3201000000000001</v>
          </cell>
          <cell r="I181">
            <v>30.1144</v>
          </cell>
          <cell r="J181">
            <v>3.2473000000000001</v>
          </cell>
          <cell r="K181">
            <v>6.6140999999999996</v>
          </cell>
          <cell r="L181">
            <v>64.751499999999993</v>
          </cell>
          <cell r="M181">
            <v>1106.7312999999999</v>
          </cell>
          <cell r="N181">
            <v>58.4482</v>
          </cell>
        </row>
        <row r="182">
          <cell r="A182">
            <v>43190</v>
          </cell>
          <cell r="B182">
            <v>1.2647999999999999</v>
          </cell>
          <cell r="C182">
            <v>0.81369999999999998</v>
          </cell>
          <cell r="D182">
            <v>0.71860000000000002</v>
          </cell>
          <cell r="E182">
            <v>7.8274999999999997</v>
          </cell>
          <cell r="F182">
            <v>108.2996</v>
          </cell>
          <cell r="G182">
            <v>1.3189</v>
          </cell>
          <cell r="H182">
            <v>8.1130999999999993</v>
          </cell>
          <cell r="I182">
            <v>29.296399999999998</v>
          </cell>
          <cell r="J182">
            <v>3.2465999999999999</v>
          </cell>
          <cell r="K182">
            <v>6.3563999999999998</v>
          </cell>
          <cell r="L182">
            <v>64.366200000000006</v>
          </cell>
          <cell r="M182">
            <v>1071.9572000000001</v>
          </cell>
          <cell r="N182">
            <v>56.890099999999997</v>
          </cell>
        </row>
        <row r="183">
          <cell r="A183">
            <v>43281</v>
          </cell>
          <cell r="B183">
            <v>1.2910999999999999</v>
          </cell>
          <cell r="C183">
            <v>0.83979999999999999</v>
          </cell>
          <cell r="D183">
            <v>0.73570000000000002</v>
          </cell>
          <cell r="E183">
            <v>7.8482000000000003</v>
          </cell>
          <cell r="F183">
            <v>109.2043</v>
          </cell>
          <cell r="G183">
            <v>1.3351</v>
          </cell>
          <cell r="H183">
            <v>8.6806999999999999</v>
          </cell>
          <cell r="I183">
            <v>29.796199999999999</v>
          </cell>
          <cell r="J183">
            <v>3.5941999999999998</v>
          </cell>
          <cell r="K183">
            <v>6.3788</v>
          </cell>
          <cell r="L183">
            <v>67.036000000000001</v>
          </cell>
          <cell r="M183">
            <v>1081.0725</v>
          </cell>
          <cell r="N183">
            <v>62.122399999999999</v>
          </cell>
        </row>
        <row r="184">
          <cell r="A184">
            <v>43373</v>
          </cell>
          <cell r="B184">
            <v>1.3072999999999999</v>
          </cell>
          <cell r="C184">
            <v>0.85980000000000001</v>
          </cell>
          <cell r="D184">
            <v>0.76719999999999999</v>
          </cell>
          <cell r="E184">
            <v>7.8451000000000004</v>
          </cell>
          <cell r="F184">
            <v>111.4829</v>
          </cell>
          <cell r="G184">
            <v>1.3675999999999999</v>
          </cell>
          <cell r="H184">
            <v>8.9436999999999998</v>
          </cell>
          <cell r="I184">
            <v>30.661999999999999</v>
          </cell>
          <cell r="J184">
            <v>3.7130000000000001</v>
          </cell>
          <cell r="K184">
            <v>6.8023999999999996</v>
          </cell>
          <cell r="L184">
            <v>70.116799999999998</v>
          </cell>
          <cell r="M184">
            <v>1121.5075999999999</v>
          </cell>
          <cell r="N184">
            <v>65.542299999999997</v>
          </cell>
        </row>
        <row r="185">
          <cell r="A185">
            <v>43465</v>
          </cell>
          <cell r="B185">
            <v>1.3205</v>
          </cell>
          <cell r="C185">
            <v>0.87639999999999996</v>
          </cell>
          <cell r="D185">
            <v>0.77739999999999998</v>
          </cell>
          <cell r="E185">
            <v>7.8292999999999999</v>
          </cell>
          <cell r="F185">
            <v>112.7996</v>
          </cell>
          <cell r="G185">
            <v>1.3751</v>
          </cell>
          <cell r="H185">
            <v>9.0458999999999996</v>
          </cell>
          <cell r="I185">
            <v>30.838699999999999</v>
          </cell>
          <cell r="J185">
            <v>3.7875999999999999</v>
          </cell>
          <cell r="K185">
            <v>6.9146999999999998</v>
          </cell>
          <cell r="L185">
            <v>72.110500000000002</v>
          </cell>
          <cell r="M185">
            <v>1127.4434000000001</v>
          </cell>
          <cell r="N185">
            <v>66.573800000000006</v>
          </cell>
        </row>
        <row r="186">
          <cell r="A186">
            <v>43555</v>
          </cell>
          <cell r="B186">
            <v>1.3293999999999999</v>
          </cell>
          <cell r="C186">
            <v>0.88070000000000004</v>
          </cell>
          <cell r="D186">
            <v>0.76780000000000004</v>
          </cell>
          <cell r="E186">
            <v>7.8460999999999999</v>
          </cell>
          <cell r="F186">
            <v>110.1481</v>
          </cell>
          <cell r="G186">
            <v>1.3548</v>
          </cell>
          <cell r="H186">
            <v>9.1752000000000002</v>
          </cell>
          <cell r="I186">
            <v>30.831099999999999</v>
          </cell>
          <cell r="J186">
            <v>3.7675999999999998</v>
          </cell>
          <cell r="K186">
            <v>6.7457000000000003</v>
          </cell>
          <cell r="L186">
            <v>70.474900000000005</v>
          </cell>
          <cell r="M186">
            <v>1125.5976000000001</v>
          </cell>
          <cell r="N186">
            <v>65.930700000000002</v>
          </cell>
        </row>
        <row r="187">
          <cell r="A187">
            <v>43646</v>
          </cell>
          <cell r="B187">
            <v>1.3376999999999999</v>
          </cell>
          <cell r="C187">
            <v>0.88990000000000002</v>
          </cell>
          <cell r="D187">
            <v>0.77829999999999999</v>
          </cell>
          <cell r="E187">
            <v>7.8399000000000001</v>
          </cell>
          <cell r="F187">
            <v>109.88200000000001</v>
          </cell>
          <cell r="G187">
            <v>1.3633</v>
          </cell>
          <cell r="H187">
            <v>9.4466999999999999</v>
          </cell>
          <cell r="I187">
            <v>31.1234</v>
          </cell>
          <cell r="J187">
            <v>3.9175</v>
          </cell>
          <cell r="K187">
            <v>6.8243999999999998</v>
          </cell>
          <cell r="L187">
            <v>69.550700000000006</v>
          </cell>
          <cell r="M187">
            <v>1166.9675</v>
          </cell>
          <cell r="N187">
            <v>64.565899999999999</v>
          </cell>
        </row>
        <row r="188">
          <cell r="A188">
            <v>43738</v>
          </cell>
          <cell r="B188">
            <v>1.3204</v>
          </cell>
          <cell r="C188">
            <v>0.89939999999999998</v>
          </cell>
          <cell r="D188">
            <v>0.81110000000000004</v>
          </cell>
          <cell r="E188">
            <v>7.8293999999999997</v>
          </cell>
          <cell r="F188">
            <v>107.3616</v>
          </cell>
          <cell r="G188">
            <v>1.3747</v>
          </cell>
          <cell r="H188">
            <v>9.5878999999999994</v>
          </cell>
          <cell r="I188">
            <v>31.176600000000001</v>
          </cell>
          <cell r="J188">
            <v>3.9659</v>
          </cell>
          <cell r="K188">
            <v>7.0128000000000004</v>
          </cell>
          <cell r="L188">
            <v>70.363799999999998</v>
          </cell>
          <cell r="M188">
            <v>1193.4748999999999</v>
          </cell>
          <cell r="N188">
            <v>64.612399999999994</v>
          </cell>
        </row>
        <row r="189">
          <cell r="A189">
            <v>43830</v>
          </cell>
          <cell r="B189">
            <v>1.3202</v>
          </cell>
          <cell r="C189">
            <v>0.90329999999999999</v>
          </cell>
          <cell r="D189">
            <v>0.77729999999999999</v>
          </cell>
          <cell r="E189">
            <v>7.8254999999999999</v>
          </cell>
          <cell r="F189">
            <v>108.70780000000001</v>
          </cell>
          <cell r="G189">
            <v>1.3633</v>
          </cell>
          <cell r="H189">
            <v>9.6186000000000007</v>
          </cell>
          <cell r="I189">
            <v>30.482600000000001</v>
          </cell>
          <cell r="J189">
            <v>4.1172000000000004</v>
          </cell>
          <cell r="K189">
            <v>7.0444000000000004</v>
          </cell>
          <cell r="L189">
            <v>71.228300000000004</v>
          </cell>
          <cell r="M189">
            <v>1175.8194000000001</v>
          </cell>
          <cell r="N189">
            <v>63.723199999999999</v>
          </cell>
        </row>
        <row r="190">
          <cell r="A190">
            <v>43921</v>
          </cell>
          <cell r="B190">
            <v>1.3451</v>
          </cell>
          <cell r="C190">
            <v>0.90780000000000005</v>
          </cell>
          <cell r="D190">
            <v>0.78269999999999995</v>
          </cell>
          <cell r="E190">
            <v>7.7706999999999997</v>
          </cell>
          <cell r="F190">
            <v>108.9753</v>
          </cell>
          <cell r="G190">
            <v>1.3862000000000001</v>
          </cell>
          <cell r="H190">
            <v>9.6820000000000004</v>
          </cell>
          <cell r="I190">
            <v>30.1143</v>
          </cell>
          <cell r="J190">
            <v>4.4612999999999996</v>
          </cell>
          <cell r="K190">
            <v>6.9786999999999999</v>
          </cell>
          <cell r="L190">
            <v>72.484899999999996</v>
          </cell>
          <cell r="M190">
            <v>1193.8210999999999</v>
          </cell>
          <cell r="N190">
            <v>67.004300000000001</v>
          </cell>
        </row>
        <row r="191">
          <cell r="A191">
            <v>44012</v>
          </cell>
          <cell r="B191">
            <v>1.3849</v>
          </cell>
          <cell r="C191">
            <v>0.90749999999999997</v>
          </cell>
          <cell r="D191">
            <v>0.8054</v>
          </cell>
          <cell r="E191">
            <v>7.7511999999999999</v>
          </cell>
          <cell r="F191">
            <v>107.5402</v>
          </cell>
          <cell r="G191">
            <v>1.4112</v>
          </cell>
          <cell r="H191">
            <v>9.6717999999999993</v>
          </cell>
          <cell r="I191">
            <v>29.887</v>
          </cell>
          <cell r="J191">
            <v>5.1062000000000003</v>
          </cell>
          <cell r="K191">
            <v>7.0850999999999997</v>
          </cell>
          <cell r="L191">
            <v>75.861599999999996</v>
          </cell>
          <cell r="M191">
            <v>1219.2470000000001</v>
          </cell>
          <cell r="N191">
            <v>72.336500000000001</v>
          </cell>
        </row>
        <row r="192">
          <cell r="A192">
            <v>44104</v>
          </cell>
          <cell r="B192">
            <v>1.333</v>
          </cell>
          <cell r="C192">
            <v>0.85580000000000001</v>
          </cell>
          <cell r="D192">
            <v>0.77459999999999996</v>
          </cell>
          <cell r="E192">
            <v>7.7506000000000004</v>
          </cell>
          <cell r="F192">
            <v>106.14319999999999</v>
          </cell>
          <cell r="G192">
            <v>1.3746</v>
          </cell>
          <cell r="H192">
            <v>8.8713999999999995</v>
          </cell>
          <cell r="I192">
            <v>29.342600000000001</v>
          </cell>
          <cell r="J192">
            <v>5.3754999999999997</v>
          </cell>
          <cell r="K192">
            <v>6.9170999999999996</v>
          </cell>
          <cell r="L192">
            <v>74.360799999999998</v>
          </cell>
          <cell r="M192">
            <v>1187.9561000000001</v>
          </cell>
          <cell r="N192">
            <v>73.787700000000001</v>
          </cell>
        </row>
        <row r="193">
          <cell r="A193">
            <v>44196</v>
          </cell>
        </row>
        <row r="194">
          <cell r="A194">
            <v>44286.25</v>
          </cell>
        </row>
        <row r="195">
          <cell r="A195">
            <v>44377.5</v>
          </cell>
        </row>
        <row r="196">
          <cell r="A196">
            <v>44469.75</v>
          </cell>
        </row>
        <row r="197">
          <cell r="A197">
            <v>44561</v>
          </cell>
        </row>
        <row r="198">
          <cell r="A198">
            <v>44651.25</v>
          </cell>
        </row>
        <row r="199">
          <cell r="A199">
            <v>44742.5</v>
          </cell>
        </row>
        <row r="200">
          <cell r="A200">
            <v>44834.75</v>
          </cell>
        </row>
        <row r="201">
          <cell r="A201">
            <v>44926</v>
          </cell>
        </row>
        <row r="202">
          <cell r="A202">
            <v>45016.25</v>
          </cell>
        </row>
        <row r="203">
          <cell r="A203">
            <v>45107.5</v>
          </cell>
        </row>
        <row r="204">
          <cell r="A204">
            <v>45199.75</v>
          </cell>
        </row>
        <row r="205">
          <cell r="A205">
            <v>45291</v>
          </cell>
        </row>
        <row r="206">
          <cell r="A206">
            <v>45382.25</v>
          </cell>
        </row>
        <row r="207">
          <cell r="A207">
            <v>45473.5</v>
          </cell>
        </row>
        <row r="208">
          <cell r="A208">
            <v>45565.75</v>
          </cell>
        </row>
        <row r="209">
          <cell r="A209">
            <v>45657</v>
          </cell>
        </row>
        <row r="210">
          <cell r="A210">
            <v>45747.25</v>
          </cell>
        </row>
      </sheetData>
      <sheetData sheetId="2">
        <row r="60">
          <cell r="A60">
            <v>36707</v>
          </cell>
          <cell r="B60">
            <v>1.64215</v>
          </cell>
          <cell r="C60">
            <v>1.4672000000000001</v>
          </cell>
          <cell r="D60">
            <v>7.77325</v>
          </cell>
          <cell r="E60">
            <v>1.04325</v>
          </cell>
          <cell r="F60">
            <v>0.63844999999999996</v>
          </cell>
          <cell r="G60">
            <v>7.7862</v>
          </cell>
          <cell r="H60">
            <v>106.87690000000001</v>
          </cell>
          <cell r="I60">
            <v>2.0521500000000001</v>
          </cell>
          <cell r="J60">
            <v>8.5113000000000003</v>
          </cell>
          <cell r="K60">
            <v>1.6528</v>
          </cell>
          <cell r="L60">
            <v>1.7101500000000001</v>
          </cell>
          <cell r="M60">
            <v>8.7414500000000004</v>
          </cell>
          <cell r="N60">
            <v>3.7505000000000002</v>
          </cell>
          <cell r="O60">
            <v>30.682949999999998</v>
          </cell>
          <cell r="P60">
            <v>6.5929000000000002</v>
          </cell>
          <cell r="Q60">
            <v>13.886533333333333</v>
          </cell>
          <cell r="R60">
            <v>40.708649999999999</v>
          </cell>
          <cell r="S60">
            <v>1.9737166666666668</v>
          </cell>
          <cell r="T60">
            <v>6.619533333333333</v>
          </cell>
          <cell r="U60">
            <v>6.0000999999999998</v>
          </cell>
          <cell r="V60">
            <v>334.86206666666669</v>
          </cell>
          <cell r="W60">
            <v>1953.9778166666665</v>
          </cell>
          <cell r="X60">
            <v>0.7947833333333334</v>
          </cell>
          <cell r="Y60">
            <v>2.2238499999999997</v>
          </cell>
          <cell r="Z60">
            <v>202.3151</v>
          </cell>
          <cell r="AA60">
            <v>167.94070000000002</v>
          </cell>
          <cell r="AB60">
            <v>0.99957637362637208</v>
          </cell>
          <cell r="AC60">
            <v>1.7885950549450551</v>
          </cell>
          <cell r="AD60">
            <v>516.3963901098906</v>
          </cell>
          <cell r="AF60">
            <v>8.2792060439560515</v>
          </cell>
          <cell r="AG60">
            <v>3.4445197802197729</v>
          </cell>
          <cell r="AH60">
            <v>41.375848901098934</v>
          </cell>
          <cell r="AI60">
            <v>43.820345604395577</v>
          </cell>
          <cell r="AJ60">
            <v>7821.6166483516472</v>
          </cell>
          <cell r="AK60">
            <v>4.0892406593406676</v>
          </cell>
          <cell r="AL60">
            <v>1120.7927472527469</v>
          </cell>
          <cell r="AM60">
            <v>3.8001445054945111</v>
          </cell>
          <cell r="AN60">
            <v>9.4925420329670338</v>
          </cell>
          <cell r="AO60">
            <v>51.935615384615268</v>
          </cell>
          <cell r="AP60">
            <v>28.470186263736249</v>
          </cell>
          <cell r="AQ60">
            <v>38.182300000000033</v>
          </cell>
          <cell r="AR60">
            <v>3.6730576923076872</v>
          </cell>
          <cell r="AS60">
            <v>668.51226373626332</v>
          </cell>
          <cell r="AT60">
            <v>14065.120879120879</v>
          </cell>
        </row>
        <row r="61">
          <cell r="A61">
            <v>36891</v>
          </cell>
          <cell r="B61">
            <v>1.8113000000000001</v>
          </cell>
          <cell r="C61">
            <v>1.5040499999999999</v>
          </cell>
          <cell r="D61">
            <v>8.4225500000000011</v>
          </cell>
          <cell r="E61">
            <v>1.1295500000000001</v>
          </cell>
          <cell r="F61">
            <v>0.68429999999999991</v>
          </cell>
          <cell r="G61">
            <v>7.7982999999999993</v>
          </cell>
          <cell r="H61">
            <v>108.6977</v>
          </cell>
          <cell r="I61">
            <v>2.359</v>
          </cell>
          <cell r="J61">
            <v>9.1133999999999986</v>
          </cell>
          <cell r="K61">
            <v>1.7275499999999999</v>
          </cell>
          <cell r="L61">
            <v>1.7396</v>
          </cell>
          <cell r="M61">
            <v>9.6072999999999986</v>
          </cell>
          <cell r="N61">
            <v>3.7505000000000002</v>
          </cell>
          <cell r="O61">
            <v>31.715450000000001</v>
          </cell>
          <cell r="P61">
            <v>7.3034499999999998</v>
          </cell>
          <cell r="Q61">
            <v>15.026050000000001</v>
          </cell>
          <cell r="R61">
            <v>44.050883333333331</v>
          </cell>
          <cell r="S61">
            <v>2.1357166666666663</v>
          </cell>
          <cell r="T61">
            <v>7.1630000000000003</v>
          </cell>
          <cell r="U61">
            <v>6.4926333333333339</v>
          </cell>
          <cell r="V61">
            <v>368.6301666666667</v>
          </cell>
          <cell r="W61">
            <v>2114.3843833333331</v>
          </cell>
          <cell r="X61">
            <v>0.86001666666666665</v>
          </cell>
          <cell r="Y61">
            <v>2.4064166666666669</v>
          </cell>
          <cell r="Z61">
            <v>218.92381666666665</v>
          </cell>
          <cell r="AA61">
            <v>181.69171666666665</v>
          </cell>
          <cell r="AB61">
            <v>0.99956684782608396</v>
          </cell>
          <cell r="AC61">
            <v>1.8723320652173923</v>
          </cell>
          <cell r="AD61">
            <v>562.68377173913029</v>
          </cell>
          <cell r="AF61">
            <v>8.2792184782608711</v>
          </cell>
          <cell r="AG61">
            <v>3.6475103260869544</v>
          </cell>
          <cell r="AH61">
            <v>47.281288586956514</v>
          </cell>
          <cell r="AI61">
            <v>46.071823913043467</v>
          </cell>
          <cell r="AJ61">
            <v>9003.5118478260865</v>
          </cell>
          <cell r="AK61">
            <v>4.0828896739130442</v>
          </cell>
          <cell r="AL61">
            <v>1141.4108152173903</v>
          </cell>
          <cell r="AM61">
            <v>3.8001777173913105</v>
          </cell>
          <cell r="AN61">
            <v>9.4385075000000001</v>
          </cell>
          <cell r="AO61">
            <v>55.927743478260915</v>
          </cell>
          <cell r="AP61">
            <v>27.871943478260885</v>
          </cell>
          <cell r="AQ61">
            <v>42.204186413043445</v>
          </cell>
          <cell r="AR61">
            <v>3.6731086956521719</v>
          </cell>
          <cell r="AS61">
            <v>691.86054891304343</v>
          </cell>
          <cell r="AT61">
            <v>14287.380434782608</v>
          </cell>
        </row>
        <row r="62">
          <cell r="A62">
            <v>37072</v>
          </cell>
          <cell r="B62">
            <v>1.9184999999999999</v>
          </cell>
          <cell r="C62">
            <v>1.5344500000000001</v>
          </cell>
          <cell r="D62">
            <v>8.32165</v>
          </cell>
          <cell r="E62">
            <v>1.1154999999999999</v>
          </cell>
          <cell r="F62">
            <v>0.69535000000000002</v>
          </cell>
          <cell r="G62">
            <v>7.8028499999999994</v>
          </cell>
          <cell r="H62">
            <v>120.3828</v>
          </cell>
          <cell r="I62">
            <v>2.3644499999999997</v>
          </cell>
          <cell r="J62">
            <v>9.0360499999999995</v>
          </cell>
          <cell r="K62">
            <v>1.7073</v>
          </cell>
          <cell r="L62">
            <v>1.7826500000000001</v>
          </cell>
          <cell r="M62">
            <v>10.1111</v>
          </cell>
          <cell r="N62">
            <v>3.7505000000000002</v>
          </cell>
          <cell r="O62">
            <v>32.985699999999994</v>
          </cell>
          <cell r="P62">
            <v>7.9466000000000001</v>
          </cell>
          <cell r="Q62">
            <v>15.482383333333333</v>
          </cell>
          <cell r="R62">
            <v>45.389283333333339</v>
          </cell>
          <cell r="S62">
            <v>2.2020666666666666</v>
          </cell>
          <cell r="T62">
            <v>7.3809166666666659</v>
          </cell>
          <cell r="U62">
            <v>6.689916666666667</v>
          </cell>
          <cell r="V62">
            <v>383.21273333333335</v>
          </cell>
          <cell r="W62">
            <v>2178.6250166666669</v>
          </cell>
          <cell r="X62">
            <v>0.88614999999999999</v>
          </cell>
          <cell r="Y62">
            <v>2.4795499999999997</v>
          </cell>
          <cell r="Z62">
            <v>225.57528333333335</v>
          </cell>
          <cell r="AA62">
            <v>187.21171666666669</v>
          </cell>
          <cell r="AB62">
            <v>0.99964088397789996</v>
          </cell>
          <cell r="AC62">
            <v>2.1529071823204418</v>
          </cell>
          <cell r="AD62">
            <v>590.81367403314914</v>
          </cell>
          <cell r="AF62">
            <v>8.278047513812151</v>
          </cell>
          <cell r="AG62">
            <v>3.8810767955801198</v>
          </cell>
          <cell r="AH62">
            <v>50.180852486187852</v>
          </cell>
          <cell r="AI62">
            <v>46.758421546961372</v>
          </cell>
          <cell r="AJ62">
            <v>10538.032707182319</v>
          </cell>
          <cell r="AK62">
            <v>4.1508685082872905</v>
          </cell>
          <cell r="AL62">
            <v>1289.9808839779009</v>
          </cell>
          <cell r="AM62">
            <v>3.8003303867403413</v>
          </cell>
          <cell r="AN62">
            <v>9.4442872928176769</v>
          </cell>
          <cell r="AO62">
            <v>60.970742541436465</v>
          </cell>
          <cell r="AP62">
            <v>28.805861878453022</v>
          </cell>
          <cell r="AQ62">
            <v>44.379398895027641</v>
          </cell>
          <cell r="AR62">
            <v>3.6732867403314851</v>
          </cell>
          <cell r="AS62">
            <v>708.43179558011093</v>
          </cell>
          <cell r="AT62">
            <v>14641.955801104972</v>
          </cell>
        </row>
        <row r="63">
          <cell r="A63">
            <v>37256</v>
          </cell>
          <cell r="B63">
            <v>1.95275</v>
          </cell>
          <cell r="C63">
            <v>1.5625</v>
          </cell>
          <cell r="D63">
            <v>8.3393000000000015</v>
          </cell>
          <cell r="E63">
            <v>1.1205000000000001</v>
          </cell>
          <cell r="F63">
            <v>0.69575000000000009</v>
          </cell>
          <cell r="G63">
            <v>7.7995000000000001</v>
          </cell>
          <cell r="H63">
            <v>122.545</v>
          </cell>
          <cell r="I63">
            <v>2.3971499999999999</v>
          </cell>
          <cell r="J63">
            <v>8.9503000000000004</v>
          </cell>
          <cell r="K63">
            <v>1.6698499999999998</v>
          </cell>
          <cell r="L63">
            <v>1.8024</v>
          </cell>
          <cell r="M63">
            <v>10.57625</v>
          </cell>
          <cell r="N63">
            <v>3.7504499999999998</v>
          </cell>
          <cell r="O63">
            <v>34.584649999999996</v>
          </cell>
          <cell r="P63">
            <v>9.2622499999999999</v>
          </cell>
          <cell r="Q63">
            <v>15.506683333333335</v>
          </cell>
          <cell r="R63">
            <v>45.460683333333336</v>
          </cell>
          <cell r="S63">
            <v>2.2032499999999997</v>
          </cell>
          <cell r="T63">
            <v>7.392433333333333</v>
          </cell>
          <cell r="U63">
            <v>6.7005166666666671</v>
          </cell>
          <cell r="V63">
            <v>383.83586666666667</v>
          </cell>
          <cell r="W63">
            <v>2182.0703833333337</v>
          </cell>
          <cell r="X63">
            <v>0.88756666666666661</v>
          </cell>
          <cell r="Y63">
            <v>2.4834666666666667</v>
          </cell>
          <cell r="Z63">
            <v>225.93225000000001</v>
          </cell>
          <cell r="AA63">
            <v>187.5079833333333</v>
          </cell>
          <cell r="AB63">
            <v>0.99922336956521707</v>
          </cell>
          <cell r="AC63">
            <v>2.6010211956521756</v>
          </cell>
          <cell r="AD63">
            <v>693.57494565217416</v>
          </cell>
          <cell r="AF63">
            <v>8.2827315217391391</v>
          </cell>
          <cell r="AG63">
            <v>4.2356983695652142</v>
          </cell>
          <cell r="AH63">
            <v>52.136155434782587</v>
          </cell>
          <cell r="AI63">
            <v>47.686942391304363</v>
          </cell>
          <cell r="AJ63">
            <v>10053.516847826088</v>
          </cell>
          <cell r="AK63">
            <v>4.269345652173917</v>
          </cell>
          <cell r="AL63">
            <v>1292.9927173913047</v>
          </cell>
          <cell r="AM63">
            <v>3.8017478260869568</v>
          </cell>
          <cell r="AN63">
            <v>9.2504716847825996</v>
          </cell>
          <cell r="AO63">
            <v>64.261630434782575</v>
          </cell>
          <cell r="AP63">
            <v>29.572213586956547</v>
          </cell>
          <cell r="AQ63">
            <v>44.691654891304353</v>
          </cell>
          <cell r="AR63">
            <v>3.6735070652173869</v>
          </cell>
          <cell r="AS63">
            <v>740.23524456521693</v>
          </cell>
          <cell r="AT63">
            <v>15414.016304347826</v>
          </cell>
        </row>
        <row r="64">
          <cell r="A64">
            <v>37437</v>
          </cell>
          <cell r="B64">
            <v>1.87405</v>
          </cell>
          <cell r="C64">
            <v>1.5747499999999999</v>
          </cell>
          <cell r="D64">
            <v>8.2885500000000008</v>
          </cell>
          <cell r="E64">
            <v>1.1151</v>
          </cell>
          <cell r="F64">
            <v>0.69270000000000009</v>
          </cell>
          <cell r="G64">
            <v>7.7994500000000002</v>
          </cell>
          <cell r="H64">
            <v>129.63495</v>
          </cell>
          <cell r="I64">
            <v>2.2565</v>
          </cell>
          <cell r="J64">
            <v>8.5542499999999997</v>
          </cell>
          <cell r="K64">
            <v>1.6379999999999999</v>
          </cell>
          <cell r="L64">
            <v>1.8187</v>
          </cell>
          <cell r="M64">
            <v>10.214700000000001</v>
          </cell>
          <cell r="N64">
            <v>3.7503000000000002</v>
          </cell>
          <cell r="O64">
            <v>34.691249999999997</v>
          </cell>
          <cell r="P64">
            <v>10.997599999999998</v>
          </cell>
          <cell r="AB64">
            <v>2.6170071823204446</v>
          </cell>
          <cell r="AC64">
            <v>2.4997624309392288</v>
          </cell>
          <cell r="AD64">
            <v>686.25917127071773</v>
          </cell>
          <cell r="AF64">
            <v>8.2869458563535954</v>
          </cell>
          <cell r="AG64">
            <v>4.6535723756906178</v>
          </cell>
          <cell r="AH64">
            <v>50.953060773480594</v>
          </cell>
          <cell r="AI64">
            <v>48.839977900552469</v>
          </cell>
          <cell r="AJ64">
            <v>9678.1491712707139</v>
          </cell>
          <cell r="AK64">
            <v>4.7470635359116038</v>
          </cell>
          <cell r="AL64">
            <v>1292.939779005525</v>
          </cell>
          <cell r="AM64">
            <v>3.8028651933701663</v>
          </cell>
          <cell r="AN64">
            <v>9.3149950276243132</v>
          </cell>
          <cell r="AO64">
            <v>62.901823204419884</v>
          </cell>
          <cell r="AP64">
            <v>31.075812154696113</v>
          </cell>
          <cell r="AQ64">
            <v>43.325198895027604</v>
          </cell>
          <cell r="AR64">
            <v>3.6731895027624177</v>
          </cell>
          <cell r="AS64">
            <v>944.1995580110497</v>
          </cell>
          <cell r="AT64">
            <v>15885.486187845303</v>
          </cell>
        </row>
        <row r="65">
          <cell r="A65">
            <v>37621</v>
          </cell>
          <cell r="B65">
            <v>1.8104</v>
          </cell>
          <cell r="C65">
            <v>1.5665</v>
          </cell>
          <cell r="D65">
            <v>7.4897500000000008</v>
          </cell>
          <cell r="E65">
            <v>1.0083500000000001</v>
          </cell>
          <cell r="F65">
            <v>0.64094999999999991</v>
          </cell>
          <cell r="G65">
            <v>7.7995000000000001</v>
          </cell>
          <cell r="H65">
            <v>120.86754999999999</v>
          </cell>
          <cell r="I65">
            <v>2.06935</v>
          </cell>
          <cell r="J65">
            <v>7.4228500000000004</v>
          </cell>
          <cell r="K65">
            <v>1.4771000000000001</v>
          </cell>
          <cell r="L65">
            <v>1.76325</v>
          </cell>
          <cell r="M65">
            <v>9.2394499999999997</v>
          </cell>
          <cell r="N65">
            <v>3.7503000000000002</v>
          </cell>
          <cell r="O65">
            <v>34.3005</v>
          </cell>
          <cell r="P65">
            <v>10.0365</v>
          </cell>
          <cell r="AB65">
            <v>3.5959239130434768</v>
          </cell>
          <cell r="AC65">
            <v>3.4267233695652108</v>
          </cell>
          <cell r="AD65">
            <v>720.98635869565305</v>
          </cell>
          <cell r="AF65">
            <v>8.2868722826086962</v>
          </cell>
          <cell r="AG65">
            <v>4.6618201086956548</v>
          </cell>
          <cell r="AH65">
            <v>52.49497826086958</v>
          </cell>
          <cell r="AI65">
            <v>48.520983695652198</v>
          </cell>
          <cell r="AJ65">
            <v>9027.4728260869524</v>
          </cell>
          <cell r="AK65">
            <v>4.7295228260869608</v>
          </cell>
          <cell r="AL65">
            <v>1207.3516304347825</v>
          </cell>
          <cell r="AM65">
            <v>3.8025554347826076</v>
          </cell>
          <cell r="AN65">
            <v>10.044002717391301</v>
          </cell>
          <cell r="AO65">
            <v>61.633565217391336</v>
          </cell>
          <cell r="AP65">
            <v>31.702641304347811</v>
          </cell>
          <cell r="AQ65">
            <v>42.812788043478278</v>
          </cell>
          <cell r="AR65">
            <v>3.673291847826079</v>
          </cell>
          <cell r="AS65">
            <v>1380.1192934782609</v>
          </cell>
          <cell r="AT65">
            <v>15982.25</v>
          </cell>
        </row>
        <row r="66">
          <cell r="A66">
            <v>37802</v>
          </cell>
          <cell r="B66">
            <v>1.6255999999999999</v>
          </cell>
          <cell r="C66">
            <v>1.4540500000000001</v>
          </cell>
          <cell r="D66">
            <v>6.7309999999999999</v>
          </cell>
          <cell r="E66">
            <v>0.90620000000000001</v>
          </cell>
          <cell r="F66">
            <v>0.62075000000000002</v>
          </cell>
          <cell r="G66">
            <v>7.7991000000000001</v>
          </cell>
          <cell r="H66">
            <v>118.7239</v>
          </cell>
          <cell r="I66">
            <v>1.7887999999999999</v>
          </cell>
          <cell r="J66">
            <v>7.0327000000000002</v>
          </cell>
          <cell r="K66">
            <v>1.3508500000000001</v>
          </cell>
          <cell r="L66">
            <v>1.74685</v>
          </cell>
          <cell r="M66">
            <v>8.3025000000000002</v>
          </cell>
          <cell r="N66">
            <v>3.7502</v>
          </cell>
          <cell r="O66">
            <v>34.646850000000001</v>
          </cell>
          <cell r="P66">
            <v>8.0383999999999993</v>
          </cell>
          <cell r="AB66">
            <v>3.0485303867403357</v>
          </cell>
          <cell r="AC66">
            <v>3.2972696132596684</v>
          </cell>
          <cell r="AD66">
            <v>732.62292817679509</v>
          </cell>
          <cell r="AF66">
            <v>8.2872563535911752</v>
          </cell>
          <cell r="AG66">
            <v>5.6375580110497268</v>
          </cell>
          <cell r="AH66">
            <v>53.604110497237556</v>
          </cell>
          <cell r="AI66">
            <v>47.514149171270709</v>
          </cell>
          <cell r="AJ66">
            <v>8711.5723756906027</v>
          </cell>
          <cell r="AK66">
            <v>4.6647364640883984</v>
          </cell>
          <cell r="AL66">
            <v>1206.2740331491711</v>
          </cell>
          <cell r="AM66">
            <v>3.8006265193370155</v>
          </cell>
          <cell r="AN66">
            <v>10.643044198895034</v>
          </cell>
          <cell r="AO66">
            <v>60.14455248618782</v>
          </cell>
          <cell r="AP66">
            <v>31.277270718232078</v>
          </cell>
          <cell r="AQ66">
            <v>42.613110497237578</v>
          </cell>
          <cell r="AR66">
            <v>3.6733193370165691</v>
          </cell>
          <cell r="AS66">
            <v>1628.5563535911599</v>
          </cell>
          <cell r="AT66">
            <v>16022.690607734807</v>
          </cell>
        </row>
        <row r="67">
          <cell r="A67">
            <v>37986</v>
          </cell>
          <cell r="B67">
            <v>1.4576</v>
          </cell>
          <cell r="C67">
            <v>1.3479999999999999</v>
          </cell>
          <cell r="D67">
            <v>6.4238499999999998</v>
          </cell>
          <cell r="E67">
            <v>0.86420000000000008</v>
          </cell>
          <cell r="F67">
            <v>0.60365000000000002</v>
          </cell>
          <cell r="G67">
            <v>7.7751999999999999</v>
          </cell>
          <cell r="H67">
            <v>113.11845</v>
          </cell>
          <cell r="I67">
            <v>1.6555</v>
          </cell>
          <cell r="J67">
            <v>7.1197999999999997</v>
          </cell>
          <cell r="K67">
            <v>1.3388499999999999</v>
          </cell>
          <cell r="L67">
            <v>1.738</v>
          </cell>
          <cell r="M67">
            <v>7.8529499999999999</v>
          </cell>
          <cell r="N67">
            <v>3.7214499999999999</v>
          </cell>
          <cell r="O67">
            <v>34.070350000000005</v>
          </cell>
          <cell r="P67">
            <v>7.0723000000000003</v>
          </cell>
          <cell r="AB67">
            <v>2.9414581521739174</v>
          </cell>
          <cell r="AC67">
            <v>2.9392244565217407</v>
          </cell>
          <cell r="AD67">
            <v>673.80885869565168</v>
          </cell>
          <cell r="AF67">
            <v>8.2870434782608822</v>
          </cell>
          <cell r="AG67">
            <v>6.1834913043478261</v>
          </cell>
          <cell r="AH67">
            <v>55.012527173913092</v>
          </cell>
          <cell r="AI67">
            <v>45.820603260869575</v>
          </cell>
          <cell r="AJ67">
            <v>8475.970108695652</v>
          </cell>
          <cell r="AK67">
            <v>4.4431597826086957</v>
          </cell>
          <cell r="AL67">
            <v>1183.0021739130443</v>
          </cell>
          <cell r="AM67">
            <v>3.8017097826086963</v>
          </cell>
          <cell r="AN67">
            <v>10.966282608695657</v>
          </cell>
          <cell r="AO67">
            <v>59.64915760869566</v>
          </cell>
          <cell r="AP67">
            <v>30.123027173913041</v>
          </cell>
          <cell r="AQ67">
            <v>40.604940217391288</v>
          </cell>
          <cell r="AR67">
            <v>3.6732336956521663</v>
          </cell>
          <cell r="AS67">
            <v>1599.804347826087</v>
          </cell>
          <cell r="AT67">
            <v>16112.103260869566</v>
          </cell>
        </row>
        <row r="68">
          <cell r="A68">
            <v>38168</v>
          </cell>
          <cell r="B68">
            <v>1.3556999999999999</v>
          </cell>
          <cell r="C68">
            <v>1.3392999999999999</v>
          </cell>
          <cell r="D68">
            <v>6.0685000000000002</v>
          </cell>
          <cell r="E68">
            <v>0.81520000000000004</v>
          </cell>
          <cell r="F68">
            <v>0.54895000000000005</v>
          </cell>
          <cell r="G68">
            <v>7.7875499999999995</v>
          </cell>
          <cell r="H68">
            <v>108.48875</v>
          </cell>
          <cell r="I68">
            <v>1.5382</v>
          </cell>
          <cell r="J68">
            <v>6.8849499999999999</v>
          </cell>
          <cell r="K68">
            <v>1.2656499999999999</v>
          </cell>
          <cell r="L68">
            <v>1.6991499999999999</v>
          </cell>
          <cell r="M68">
            <v>7.4733999999999998</v>
          </cell>
          <cell r="N68">
            <v>3.7501500000000001</v>
          </cell>
          <cell r="O68">
            <v>33.313800000000001</v>
          </cell>
          <cell r="P68">
            <v>6.6786499999999993</v>
          </cell>
          <cell r="AB68">
            <v>2.9254840659340644</v>
          </cell>
          <cell r="AC68">
            <v>2.9683351648351657</v>
          </cell>
          <cell r="AD68">
            <v>623.47703296703264</v>
          </cell>
          <cell r="AF68">
            <v>8.2871379120879105</v>
          </cell>
          <cell r="AG68">
            <v>6.2271456043956031</v>
          </cell>
          <cell r="AH68">
            <v>56.118021978021957</v>
          </cell>
          <cell r="AI68">
            <v>45.088549450549429</v>
          </cell>
          <cell r="AJ68">
            <v>8748.2604395604412</v>
          </cell>
          <cell r="AK68">
            <v>4.5177032967032966</v>
          </cell>
          <cell r="AL68">
            <v>1173.2478021978025</v>
          </cell>
          <cell r="AM68">
            <v>3.8021719780219776</v>
          </cell>
          <cell r="AN68">
            <v>11.20792307692308</v>
          </cell>
          <cell r="AO68">
            <v>59.504478021977995</v>
          </cell>
          <cell r="AP68">
            <v>28.776950549450532</v>
          </cell>
          <cell r="AQ68">
            <v>39.785516483516481</v>
          </cell>
          <cell r="AR68">
            <v>3.6732813186813122</v>
          </cell>
          <cell r="AS68">
            <v>1849.6637362637327</v>
          </cell>
          <cell r="AT68">
            <v>16233.670329670329</v>
          </cell>
        </row>
        <row r="69">
          <cell r="A69">
            <v>38352</v>
          </cell>
          <cell r="B69">
            <v>1.3650500000000001</v>
          </cell>
          <cell r="C69">
            <v>1.2645</v>
          </cell>
          <cell r="D69">
            <v>5.9119000000000002</v>
          </cell>
          <cell r="E69">
            <v>0.79509999999999992</v>
          </cell>
          <cell r="F69">
            <v>0.54330000000000001</v>
          </cell>
          <cell r="G69">
            <v>7.7900499999999999</v>
          </cell>
          <cell r="H69">
            <v>107.85765000000001</v>
          </cell>
          <cell r="I69">
            <v>1.4795</v>
          </cell>
          <cell r="J69">
            <v>6.5961499999999997</v>
          </cell>
          <cell r="K69">
            <v>1.2202500000000001</v>
          </cell>
          <cell r="L69">
            <v>1.6816</v>
          </cell>
          <cell r="M69">
            <v>7.2252999999999998</v>
          </cell>
          <cell r="N69">
            <v>3.7502</v>
          </cell>
          <cell r="O69">
            <v>33.384450000000001</v>
          </cell>
          <cell r="P69">
            <v>6.2151999999999994</v>
          </cell>
          <cell r="AB69">
            <v>2.9872141304347828</v>
          </cell>
          <cell r="AC69">
            <v>2.8847076086956522</v>
          </cell>
          <cell r="AD69">
            <v>619.8871195652174</v>
          </cell>
          <cell r="AF69">
            <v>8.2873282608695487</v>
          </cell>
          <cell r="AG69">
            <v>6.2599576086956485</v>
          </cell>
          <cell r="AH69">
            <v>56.262630434782615</v>
          </cell>
          <cell r="AI69">
            <v>45.58780978260868</v>
          </cell>
          <cell r="AJ69">
            <v>9141.2271739130392</v>
          </cell>
          <cell r="AK69">
            <v>4.4653130434782593</v>
          </cell>
          <cell r="AL69">
            <v>1128.8076086956519</v>
          </cell>
          <cell r="AM69">
            <v>3.8004489130434793</v>
          </cell>
          <cell r="AN69">
            <v>11.409630434782613</v>
          </cell>
          <cell r="AO69">
            <v>60.517619565217394</v>
          </cell>
          <cell r="AP69">
            <v>28.856554347826069</v>
          </cell>
          <cell r="AQ69">
            <v>40.826673913043486</v>
          </cell>
          <cell r="AR69">
            <v>3.6738755434782586</v>
          </cell>
          <cell r="AS69">
            <v>1919.5141304347821</v>
          </cell>
          <cell r="AT69">
            <v>16116.135869565218</v>
          </cell>
        </row>
        <row r="70">
          <cell r="A70">
            <v>38533</v>
          </cell>
          <cell r="B70">
            <v>1.2936000000000001</v>
          </cell>
          <cell r="C70">
            <v>1.2354499999999999</v>
          </cell>
          <cell r="D70">
            <v>5.7998000000000003</v>
          </cell>
          <cell r="E70">
            <v>0.77905000000000002</v>
          </cell>
          <cell r="F70">
            <v>0.53410000000000002</v>
          </cell>
          <cell r="G70">
            <v>7.7935999999999996</v>
          </cell>
          <cell r="H70">
            <v>106.03885</v>
          </cell>
          <cell r="I70">
            <v>1.3959999999999999</v>
          </cell>
          <cell r="J70">
            <v>6.3423499999999997</v>
          </cell>
          <cell r="K70">
            <v>1.2046999999999999</v>
          </cell>
          <cell r="L70">
            <v>1.6471499999999999</v>
          </cell>
          <cell r="M70">
            <v>7.1244499999999995</v>
          </cell>
          <cell r="N70">
            <v>3.7502500000000003</v>
          </cell>
          <cell r="O70">
            <v>31.414749999999998</v>
          </cell>
          <cell r="P70">
            <v>6.2146500000000007</v>
          </cell>
          <cell r="AB70">
            <v>2.9200215469613235</v>
          </cell>
          <cell r="AC70">
            <v>2.5733723756906071</v>
          </cell>
          <cell r="AD70">
            <v>583.01889502762435</v>
          </cell>
          <cell r="AF70">
            <v>8.2864999999999913</v>
          </cell>
          <cell r="AG70">
            <v>5.862702209944751</v>
          </cell>
          <cell r="AH70">
            <v>54.908060773480642</v>
          </cell>
          <cell r="AI70">
            <v>43.673535911602244</v>
          </cell>
          <cell r="AJ70">
            <v>9424.4546961325923</v>
          </cell>
          <cell r="AK70">
            <v>4.3918806629834242</v>
          </cell>
          <cell r="AL70">
            <v>1018.2054143646418</v>
          </cell>
          <cell r="AM70">
            <v>3.802671270718232</v>
          </cell>
          <cell r="AN70">
            <v>11.088436464088398</v>
          </cell>
          <cell r="AO70">
            <v>59.684143646408842</v>
          </cell>
          <cell r="AP70">
            <v>27.968779005524858</v>
          </cell>
          <cell r="AQ70">
            <v>39.383104972375683</v>
          </cell>
          <cell r="AR70">
            <v>3.6734116022099355</v>
          </cell>
          <cell r="AS70">
            <v>2070.8939226519319</v>
          </cell>
          <cell r="AT70">
            <v>15985.541436464089</v>
          </cell>
        </row>
        <row r="71">
          <cell r="A71">
            <v>38717</v>
          </cell>
          <cell r="B71">
            <v>1.3301500000000002</v>
          </cell>
          <cell r="C71">
            <v>1.1879999999999999</v>
          </cell>
          <cell r="D71">
            <v>6.1963999999999997</v>
          </cell>
          <cell r="E71">
            <v>0.8307500000000001</v>
          </cell>
          <cell r="F71">
            <v>0.56630000000000003</v>
          </cell>
          <cell r="G71">
            <v>7.7622499999999999</v>
          </cell>
          <cell r="H71">
            <v>114.25184999999999</v>
          </cell>
          <cell r="I71">
            <v>1.4436500000000001</v>
          </cell>
          <cell r="J71">
            <v>6.5449000000000002</v>
          </cell>
          <cell r="K71">
            <v>1.288</v>
          </cell>
          <cell r="L71">
            <v>1.6818499999999998</v>
          </cell>
          <cell r="M71">
            <v>7.8285499999999999</v>
          </cell>
          <cell r="N71">
            <v>3.7505500000000001</v>
          </cell>
          <cell r="O71">
            <v>32.877800000000001</v>
          </cell>
          <cell r="P71">
            <v>6.5223499999999994</v>
          </cell>
          <cell r="AB71">
            <v>2.9412739130434802</v>
          </cell>
          <cell r="AC71">
            <v>2.2984820652173901</v>
          </cell>
          <cell r="AD71">
            <v>540.95568478260805</v>
          </cell>
          <cell r="AF71">
            <v>8.121444021739137</v>
          </cell>
          <cell r="AG71">
            <v>5.8031402173913031</v>
          </cell>
          <cell r="AH71">
            <v>55.368141847826081</v>
          </cell>
          <cell r="AI71">
            <v>44.550028260869524</v>
          </cell>
          <cell r="AJ71">
            <v>10014.003315217387</v>
          </cell>
          <cell r="AK71">
            <v>4.5998972826086932</v>
          </cell>
          <cell r="AL71">
            <v>1036.8281521739129</v>
          </cell>
          <cell r="AM71">
            <v>3.77475108695652</v>
          </cell>
          <cell r="AN71">
            <v>10.724200978260868</v>
          </cell>
          <cell r="AO71">
            <v>59.785039673913069</v>
          </cell>
          <cell r="AP71">
            <v>28.612472826086954</v>
          </cell>
          <cell r="AQ71">
            <v>41.214040760869572</v>
          </cell>
          <cell r="AR71">
            <v>3.6733521739130452</v>
          </cell>
          <cell r="AS71">
            <v>2149.5803260869543</v>
          </cell>
          <cell r="AT71">
            <v>15949.822826086962</v>
          </cell>
        </row>
        <row r="72">
          <cell r="A72">
            <v>38898</v>
          </cell>
          <cell r="B72">
            <v>1.3462499999999999</v>
          </cell>
          <cell r="C72">
            <v>1.1383999999999999</v>
          </cell>
          <cell r="D72">
            <v>6.0657499999999995</v>
          </cell>
          <cell r="E72">
            <v>0.81309999999999993</v>
          </cell>
          <cell r="F72">
            <v>0.55864999999999998</v>
          </cell>
          <cell r="G72">
            <v>7.7580999999999998</v>
          </cell>
          <cell r="H72">
            <v>115.5866</v>
          </cell>
          <cell r="I72">
            <v>1.5567500000000001</v>
          </cell>
          <cell r="J72">
            <v>6.4490499999999997</v>
          </cell>
          <cell r="K72">
            <v>1.26955</v>
          </cell>
          <cell r="L72">
            <v>1.6078999999999999</v>
          </cell>
          <cell r="M72">
            <v>7.5813500000000005</v>
          </cell>
          <cell r="N72">
            <v>3.7504</v>
          </cell>
          <cell r="O72">
            <v>32.236400000000003</v>
          </cell>
          <cell r="P72">
            <v>6.3201000000000001</v>
          </cell>
          <cell r="AB72">
            <v>3.0966016574585633</v>
          </cell>
          <cell r="AC72">
            <v>2.1934646408839793</v>
          </cell>
          <cell r="AD72">
            <v>538.01644751381218</v>
          </cell>
          <cell r="AF72">
            <v>8.0392408839779019</v>
          </cell>
          <cell r="AG72">
            <v>5.81728287292818</v>
          </cell>
          <cell r="AH72">
            <v>52.126169613259677</v>
          </cell>
          <cell r="AI72">
            <v>44.923130386740333</v>
          </cell>
          <cell r="AJ72">
            <v>9217.1770165745947</v>
          </cell>
          <cell r="AK72">
            <v>4.6013309392265196</v>
          </cell>
          <cell r="AL72">
            <v>978.69953038674032</v>
          </cell>
          <cell r="AM72">
            <v>3.6974767955801093</v>
          </cell>
          <cell r="AN72">
            <v>10.893976629834262</v>
          </cell>
          <cell r="AO72">
            <v>59.928083977900535</v>
          </cell>
          <cell r="AP72">
            <v>27.684743093922663</v>
          </cell>
          <cell r="AQ72">
            <v>38.803153591160232</v>
          </cell>
          <cell r="AR72">
            <v>3.6736712707182337</v>
          </cell>
          <cell r="AS72">
            <v>2149.1888397789999</v>
          </cell>
          <cell r="AT72">
            <v>16286.117127071822</v>
          </cell>
        </row>
        <row r="73">
          <cell r="A73">
            <v>39082</v>
          </cell>
          <cell r="B73">
            <v>1.31</v>
          </cell>
          <cell r="C73">
            <v>1.12995</v>
          </cell>
          <cell r="D73">
            <v>5.8207500000000003</v>
          </cell>
          <cell r="E73">
            <v>0.78045000000000009</v>
          </cell>
          <cell r="F73">
            <v>0.52794999999999992</v>
          </cell>
          <cell r="G73">
            <v>7.7791999999999994</v>
          </cell>
          <cell r="H73">
            <v>116.98075</v>
          </cell>
          <cell r="I73">
            <v>1.52905</v>
          </cell>
          <cell r="J73">
            <v>6.37765</v>
          </cell>
          <cell r="K73">
            <v>1.2370000000000001</v>
          </cell>
          <cell r="L73">
            <v>1.5692499999999998</v>
          </cell>
          <cell r="M73">
            <v>7.16805</v>
          </cell>
          <cell r="N73">
            <v>3.7502500000000003</v>
          </cell>
          <cell r="O73">
            <v>32.810450000000003</v>
          </cell>
          <cell r="P73">
            <v>7.2363999999999997</v>
          </cell>
          <cell r="AB73">
            <v>3.0862728260869563</v>
          </cell>
          <cell r="AC73">
            <v>2.1666597826086957</v>
          </cell>
          <cell r="AD73">
            <v>540.74754347826058</v>
          </cell>
          <cell r="AF73">
            <v>7.9254749999999961</v>
          </cell>
          <cell r="AG73">
            <v>5.8182847826086981</v>
          </cell>
          <cell r="AH73">
            <v>50.702826086956577</v>
          </cell>
          <cell r="AI73">
            <v>45.708013586956497</v>
          </cell>
          <cell r="AJ73">
            <v>9150.9127173912984</v>
          </cell>
          <cell r="AK73">
            <v>4.3345652173913063</v>
          </cell>
          <cell r="AL73">
            <v>961.24700543478275</v>
          </cell>
          <cell r="AM73">
            <v>3.6595244565217402</v>
          </cell>
          <cell r="AN73">
            <v>10.936643695652178</v>
          </cell>
          <cell r="AO73">
            <v>60.556844565217411</v>
          </cell>
          <cell r="AP73">
            <v>26.702333695652179</v>
          </cell>
          <cell r="AQ73">
            <v>37.182589130434764</v>
          </cell>
          <cell r="AR73">
            <v>3.6738679347826126</v>
          </cell>
          <cell r="AS73">
            <v>2148.8844565217337</v>
          </cell>
          <cell r="AT73">
            <v>16582.970108695645</v>
          </cell>
        </row>
        <row r="74">
          <cell r="A74">
            <v>39263</v>
          </cell>
          <cell r="B74">
            <v>1.2368999999999999</v>
          </cell>
          <cell r="C74">
            <v>1.13415</v>
          </cell>
          <cell r="D74">
            <v>5.6056499999999998</v>
          </cell>
          <cell r="E74">
            <v>0.75229999999999997</v>
          </cell>
          <cell r="F74">
            <v>0.50749999999999995</v>
          </cell>
          <cell r="G74">
            <v>7.8123500000000003</v>
          </cell>
          <cell r="H74">
            <v>120.11160000000001</v>
          </cell>
          <cell r="I74">
            <v>1.39235</v>
          </cell>
          <cell r="J74">
            <v>6.1219000000000001</v>
          </cell>
          <cell r="K74">
            <v>1.2278</v>
          </cell>
          <cell r="L74">
            <v>1.5287500000000001</v>
          </cell>
          <cell r="M74">
            <v>6.9385499999999993</v>
          </cell>
          <cell r="N74">
            <v>3.7504</v>
          </cell>
          <cell r="O74">
            <v>33.023600000000002</v>
          </cell>
          <cell r="P74">
            <v>7.1685499999999998</v>
          </cell>
          <cell r="AB74">
            <v>3.0942004884004888</v>
          </cell>
          <cell r="AC74">
            <v>2.0504981013431012</v>
          </cell>
          <cell r="AD74">
            <v>533.84312545787543</v>
          </cell>
          <cell r="AF74">
            <v>7.7302179304029313</v>
          </cell>
          <cell r="AG74">
            <v>5.7931552747252741</v>
          </cell>
          <cell r="AH74">
            <v>47.885541300366299</v>
          </cell>
          <cell r="AI74">
            <v>42.725544310134296</v>
          </cell>
          <cell r="AJ74">
            <v>9042.0402179487191</v>
          </cell>
          <cell r="AK74">
            <v>4.1564513797313802</v>
          </cell>
          <cell r="AL74">
            <v>944.83425567765585</v>
          </cell>
          <cell r="AM74">
            <v>3.47650010989011</v>
          </cell>
          <cell r="AN74">
            <v>10.958974943223444</v>
          </cell>
          <cell r="AO74">
            <v>60.855800427350417</v>
          </cell>
          <cell r="AP74">
            <v>26.087552002441996</v>
          </cell>
          <cell r="AQ74">
            <v>33.53016968864469</v>
          </cell>
          <cell r="AR74">
            <v>3.6733557936507957</v>
          </cell>
          <cell r="AS74">
            <v>2148.9780451770439</v>
          </cell>
          <cell r="AT74">
            <v>16484.562405372406</v>
          </cell>
        </row>
        <row r="75">
          <cell r="A75">
            <v>39447</v>
          </cell>
          <cell r="B75">
            <v>1.1526000000000001</v>
          </cell>
          <cell r="C75">
            <v>1.0133000000000001</v>
          </cell>
          <cell r="D75">
            <v>5.2832499999999998</v>
          </cell>
          <cell r="E75">
            <v>0.70914999999999995</v>
          </cell>
          <cell r="F75">
            <v>0.49185000000000001</v>
          </cell>
          <cell r="G75">
            <v>7.7912999999999997</v>
          </cell>
          <cell r="H75">
            <v>115.48384999999999</v>
          </cell>
          <cell r="I75">
            <v>1.3283</v>
          </cell>
          <cell r="J75">
            <v>5.5989000000000004</v>
          </cell>
          <cell r="K75">
            <v>1.1728000000000001</v>
          </cell>
          <cell r="L75">
            <v>1.4857</v>
          </cell>
          <cell r="M75">
            <v>6.5785</v>
          </cell>
          <cell r="N75">
            <v>3.7441500000000003</v>
          </cell>
          <cell r="O75">
            <v>32.679349999999999</v>
          </cell>
          <cell r="P75">
            <v>6.9348000000000001</v>
          </cell>
          <cell r="AB75">
            <v>3.1489766304347833</v>
          </cell>
          <cell r="AC75">
            <v>1.8546266304347829</v>
          </cell>
          <cell r="AD75">
            <v>511.11451086956527</v>
          </cell>
          <cell r="AF75">
            <v>7.5062576086956554</v>
          </cell>
          <cell r="AG75">
            <v>5.6488081521739151</v>
          </cell>
          <cell r="AH75">
            <v>44.574110326086974</v>
          </cell>
          <cell r="AI75">
            <v>40.018433152173905</v>
          </cell>
          <cell r="AJ75">
            <v>9233.7346739130498</v>
          </cell>
          <cell r="AK75">
            <v>4.0733907608695663</v>
          </cell>
          <cell r="AL75">
            <v>925.91</v>
          </cell>
          <cell r="AM75">
            <v>3.4184445652173894</v>
          </cell>
          <cell r="AN75">
            <v>10.914905978260878</v>
          </cell>
          <cell r="AO75">
            <v>60.778099456521787</v>
          </cell>
          <cell r="AP75">
            <v>25.080840760869567</v>
          </cell>
          <cell r="AQ75">
            <v>31.55008967391305</v>
          </cell>
          <cell r="AR75">
            <v>3.6724597826086964</v>
          </cell>
          <cell r="AS75">
            <v>2148.7958695652137</v>
          </cell>
          <cell r="AT75">
            <v>16359.382065217387</v>
          </cell>
        </row>
        <row r="76">
          <cell r="A76">
            <v>39629</v>
          </cell>
          <cell r="B76">
            <v>1.0828</v>
          </cell>
          <cell r="C76">
            <v>1.0072999999999999</v>
          </cell>
          <cell r="D76">
            <v>4.8774499999999996</v>
          </cell>
          <cell r="E76">
            <v>0.65410000000000001</v>
          </cell>
          <cell r="F76">
            <v>0.50649999999999995</v>
          </cell>
          <cell r="G76">
            <v>7.7972000000000001</v>
          </cell>
          <cell r="H76">
            <v>105.00624999999999</v>
          </cell>
          <cell r="I76">
            <v>1.2780999999999998</v>
          </cell>
          <cell r="J76">
            <v>5.2018500000000003</v>
          </cell>
          <cell r="K76">
            <v>1.0508000000000002</v>
          </cell>
          <cell r="L76">
            <v>1.3881000000000001</v>
          </cell>
          <cell r="M76">
            <v>6.1351999999999993</v>
          </cell>
          <cell r="N76">
            <v>3.7500499999999999</v>
          </cell>
          <cell r="O76">
            <v>31.003700000000002</v>
          </cell>
          <cell r="P76">
            <v>7.6512500000000001</v>
          </cell>
          <cell r="AB76">
            <v>3.1477873626373598</v>
          </cell>
          <cell r="AC76">
            <v>1.7017164835164835</v>
          </cell>
          <cell r="AD76">
            <v>467.09886263736263</v>
          </cell>
          <cell r="AE76">
            <v>1862.0626373626369</v>
          </cell>
          <cell r="AF76">
            <v>7.0726280219780193</v>
          </cell>
          <cell r="AG76">
            <v>5.4868384615384578</v>
          </cell>
          <cell r="AH76">
            <v>42.06569725274727</v>
          </cell>
          <cell r="AI76">
            <v>40.711567582417594</v>
          </cell>
          <cell r="AJ76">
            <v>9258.9435714285755</v>
          </cell>
          <cell r="AK76">
            <v>3.5310412087912075</v>
          </cell>
          <cell r="AL76">
            <v>988.60178021978061</v>
          </cell>
          <cell r="AM76">
            <v>3.2229329670329676</v>
          </cell>
          <cell r="AN76">
            <v>10.630846703296699</v>
          </cell>
          <cell r="AO76">
            <v>64.429236263736342</v>
          </cell>
          <cell r="AP76">
            <v>23.940128021978012</v>
          </cell>
          <cell r="AQ76">
            <v>31.867382967032952</v>
          </cell>
          <cell r="AR76">
            <v>3.6737093406593386</v>
          </cell>
          <cell r="AS76">
            <v>2151.2713186813157</v>
          </cell>
          <cell r="AT76">
            <v>16329.055494505501</v>
          </cell>
        </row>
        <row r="77">
          <cell r="A77">
            <v>39813</v>
          </cell>
          <cell r="B77">
            <v>1.3104499999999999</v>
          </cell>
          <cell r="C77">
            <v>1.1261000000000001</v>
          </cell>
          <cell r="D77">
            <v>5.3156499999999998</v>
          </cell>
          <cell r="E77">
            <v>0.71304999999999996</v>
          </cell>
          <cell r="F77">
            <v>0.58350000000000002</v>
          </cell>
          <cell r="G77">
            <v>7.7760499999999997</v>
          </cell>
          <cell r="H77">
            <v>101.86284999999999</v>
          </cell>
          <cell r="I77">
            <v>1.5702500000000001</v>
          </cell>
          <cell r="J77">
            <v>6.0854499999999998</v>
          </cell>
          <cell r="K77">
            <v>1.1152</v>
          </cell>
          <cell r="L77">
            <v>1.4422999999999999</v>
          </cell>
          <cell r="M77">
            <v>7.0509000000000004</v>
          </cell>
          <cell r="N77">
            <v>3.7516499999999997</v>
          </cell>
          <cell r="O77">
            <v>32.071249999999999</v>
          </cell>
          <cell r="P77">
            <v>8.8560999999999996</v>
          </cell>
          <cell r="AB77">
            <v>3.193749456521739</v>
          </cell>
          <cell r="AC77">
            <v>1.9772249999999998</v>
          </cell>
          <cell r="AD77">
            <v>580.12746739130444</v>
          </cell>
          <cell r="AE77">
            <v>2117.8159782608709</v>
          </cell>
          <cell r="AF77">
            <v>6.8530695652173907</v>
          </cell>
          <cell r="AG77">
            <v>5.5027956521739121</v>
          </cell>
          <cell r="AH77">
            <v>47.053200000000004</v>
          </cell>
          <cell r="AI77">
            <v>46.883857608695649</v>
          </cell>
          <cell r="AJ77">
            <v>10106.221521739128</v>
          </cell>
          <cell r="AK77">
            <v>3.6501679347826093</v>
          </cell>
          <cell r="AL77">
            <v>1215.7423913043481</v>
          </cell>
          <cell r="AM77">
            <v>3.4537260869565207</v>
          </cell>
          <cell r="AN77">
            <v>11.693868478260871</v>
          </cell>
          <cell r="AO77">
            <v>77.097831521739153</v>
          </cell>
          <cell r="AP77">
            <v>25.790439673913038</v>
          </cell>
          <cell r="AQ77">
            <v>34.661213043478256</v>
          </cell>
          <cell r="AR77">
            <v>3.6743695652173942</v>
          </cell>
          <cell r="AS77">
            <v>2152.8373369565215</v>
          </cell>
          <cell r="AT77">
            <v>17083.723913043479</v>
          </cell>
        </row>
        <row r="78">
          <cell r="A78">
            <v>39994</v>
          </cell>
          <cell r="B78">
            <v>1.4117999999999999</v>
          </cell>
          <cell r="C78">
            <v>1.20625</v>
          </cell>
          <cell r="D78">
            <v>5.5949499999999999</v>
          </cell>
          <cell r="E78">
            <v>0.75109999999999999</v>
          </cell>
          <cell r="F78">
            <v>0.67144999999999999</v>
          </cell>
          <cell r="G78">
            <v>7.7525500000000003</v>
          </cell>
          <cell r="H78">
            <v>95.523050000000012</v>
          </cell>
          <cell r="I78">
            <v>1.7688000000000001</v>
          </cell>
          <cell r="J78">
            <v>6.6870999999999992</v>
          </cell>
          <cell r="K78">
            <v>1.13035</v>
          </cell>
          <cell r="L78">
            <v>1.4923500000000001</v>
          </cell>
          <cell r="M78">
            <v>8.1668500000000002</v>
          </cell>
          <cell r="N78">
            <v>3.7505500000000001</v>
          </cell>
          <cell r="O78">
            <v>33.540999999999997</v>
          </cell>
          <cell r="P78">
            <v>9.2060500000000012</v>
          </cell>
          <cell r="AB78">
            <v>3.6421464088397806</v>
          </cell>
          <cell r="AC78">
            <v>2.2077563535911593</v>
          </cell>
          <cell r="AD78">
            <v>598.20048618784517</v>
          </cell>
          <cell r="AE78">
            <v>2349.5610115995119</v>
          </cell>
          <cell r="AF78">
            <v>6.8432342541436437</v>
          </cell>
          <cell r="AG78">
            <v>5.6480287292817675</v>
          </cell>
          <cell r="AH78">
            <v>47.871944751381214</v>
          </cell>
          <cell r="AI78">
            <v>49.899337016574556</v>
          </cell>
          <cell r="AJ78">
            <v>11126.365082872924</v>
          </cell>
          <cell r="AK78">
            <v>4.0638900552486188</v>
          </cell>
          <cell r="AL78">
            <v>1351.6137016574583</v>
          </cell>
          <cell r="AM78">
            <v>3.5954524861878459</v>
          </cell>
          <cell r="AN78">
            <v>13.862264088397795</v>
          </cell>
          <cell r="AO78">
            <v>80.331109944751333</v>
          </cell>
          <cell r="AP78">
            <v>33.191937016574556</v>
          </cell>
          <cell r="AQ78">
            <v>35.292393370165733</v>
          </cell>
          <cell r="AR78">
            <v>3.6740972375690628</v>
          </cell>
          <cell r="AS78">
            <v>2152.1520994475118</v>
          </cell>
          <cell r="AT78">
            <v>17854.056906077338</v>
          </cell>
        </row>
        <row r="79">
          <cell r="A79">
            <v>40178</v>
          </cell>
          <cell r="B79">
            <v>1.15035</v>
          </cell>
          <cell r="C79">
            <v>1.0767500000000001</v>
          </cell>
          <cell r="D79">
            <v>5.1218000000000004</v>
          </cell>
          <cell r="E79">
            <v>0.68809999999999993</v>
          </cell>
          <cell r="F79">
            <v>0.61085</v>
          </cell>
          <cell r="G79">
            <v>7.7507000000000001</v>
          </cell>
          <cell r="H79">
            <v>91.694299999999998</v>
          </cell>
          <cell r="I79">
            <v>1.4294</v>
          </cell>
          <cell r="J79">
            <v>5.9009</v>
          </cell>
          <cell r="K79">
            <v>1.0420500000000001</v>
          </cell>
          <cell r="L79">
            <v>1.4163000000000001</v>
          </cell>
          <cell r="M79">
            <v>7.1473500000000003</v>
          </cell>
          <cell r="N79">
            <v>3.7503500000000001</v>
          </cell>
          <cell r="O79">
            <v>32.533500000000004</v>
          </cell>
          <cell r="P79">
            <v>7.6480999999999995</v>
          </cell>
          <cell r="AB79">
            <v>3.8249387850467302</v>
          </cell>
          <cell r="AC79">
            <v>1.834084112149533</v>
          </cell>
          <cell r="AD79">
            <v>544.97712149532742</v>
          </cell>
          <cell r="AE79">
            <v>2013.5468478260868</v>
          </cell>
          <cell r="AF79">
            <v>6.8393299065420567</v>
          </cell>
          <cell r="AG79">
            <v>5.5668644859813101</v>
          </cell>
          <cell r="AH79">
            <v>47.64191915887853</v>
          </cell>
          <cell r="AI79">
            <v>47.880491121495339</v>
          </cell>
          <cell r="AJ79">
            <v>9808.9483177570091</v>
          </cell>
          <cell r="AK79">
            <v>3.823427570093457</v>
          </cell>
          <cell r="AL79">
            <v>1215.732196261682</v>
          </cell>
          <cell r="AM79">
            <v>3.4793514018691605</v>
          </cell>
          <cell r="AN79">
            <v>13.202721495327099</v>
          </cell>
          <cell r="AO79">
            <v>82.895117757009345</v>
          </cell>
          <cell r="AP79">
            <v>30.558383177570072</v>
          </cell>
          <cell r="AQ79">
            <v>33.933581308411206</v>
          </cell>
          <cell r="AR79">
            <v>3.6738705607476616</v>
          </cell>
          <cell r="AS79">
            <v>2151.8186448598117</v>
          </cell>
          <cell r="AT79">
            <v>18119.980373831782</v>
          </cell>
        </row>
        <row r="80">
          <cell r="A80">
            <v>40359</v>
          </cell>
          <cell r="B80">
            <v>1.1210500000000001</v>
          </cell>
          <cell r="C80">
            <v>1.0344500000000001</v>
          </cell>
          <cell r="D80">
            <v>5.6268500000000001</v>
          </cell>
          <cell r="E80">
            <v>0.75609999999999999</v>
          </cell>
          <cell r="F80">
            <v>0.65670000000000006</v>
          </cell>
          <cell r="G80">
            <v>7.7716500000000002</v>
          </cell>
          <cell r="H80">
            <v>91.348799999999997</v>
          </cell>
          <cell r="I80">
            <v>1.4201000000000001</v>
          </cell>
          <cell r="J80">
            <v>6.0522499999999999</v>
          </cell>
          <cell r="K80">
            <v>1.0836999999999999</v>
          </cell>
          <cell r="L80">
            <v>1.3972500000000001</v>
          </cell>
          <cell r="M80">
            <v>7.3943499999999993</v>
          </cell>
          <cell r="N80">
            <v>3.7501500000000001</v>
          </cell>
          <cell r="O80">
            <v>31.895850000000003</v>
          </cell>
          <cell r="P80">
            <v>7.5342000000000002</v>
          </cell>
          <cell r="AB80">
            <v>3.8795546961325966</v>
          </cell>
          <cell r="AC80">
            <v>1.8047834254143647</v>
          </cell>
          <cell r="AD80">
            <v>534.94956353591181</v>
          </cell>
          <cell r="AE80">
            <v>1972.0486849816848</v>
          </cell>
          <cell r="AF80">
            <v>6.834747513812153</v>
          </cell>
          <cell r="AG80">
            <v>5.5877220994475127</v>
          </cell>
          <cell r="AH80">
            <v>45.916397237569043</v>
          </cell>
          <cell r="AI80">
            <v>45.879909944751375</v>
          </cell>
          <cell r="AJ80">
            <v>9213.0759116022091</v>
          </cell>
          <cell r="AK80">
            <v>3.7627944751381222</v>
          </cell>
          <cell r="AL80">
            <v>1158.5748066298347</v>
          </cell>
          <cell r="AM80">
            <v>3.3189696132596693</v>
          </cell>
          <cell r="AN80">
            <v>12.685610497237565</v>
          </cell>
          <cell r="AO80">
            <v>85.341831491712639</v>
          </cell>
          <cell r="AP80">
            <v>30.138341436464085</v>
          </cell>
          <cell r="AQ80">
            <v>32.866908287292802</v>
          </cell>
          <cell r="AR80">
            <v>3.6736762430939249</v>
          </cell>
          <cell r="AS80">
            <v>4128.4109944751353</v>
          </cell>
          <cell r="AT80">
            <v>19091.18895027625</v>
          </cell>
        </row>
        <row r="81">
          <cell r="A81">
            <v>40543</v>
          </cell>
          <cell r="B81">
            <v>1.0592999999999999</v>
          </cell>
          <cell r="C81">
            <v>1.0259999999999998</v>
          </cell>
          <cell r="D81">
            <v>5.62615</v>
          </cell>
          <cell r="E81">
            <v>0.75495000000000001</v>
          </cell>
          <cell r="F81">
            <v>0.63875000000000004</v>
          </cell>
          <cell r="G81">
            <v>7.7663000000000002</v>
          </cell>
          <cell r="H81">
            <v>84.161450000000002</v>
          </cell>
          <cell r="I81">
            <v>1.3551500000000001</v>
          </cell>
          <cell r="J81">
            <v>6.0441000000000003</v>
          </cell>
          <cell r="K81">
            <v>1.00265</v>
          </cell>
          <cell r="L81">
            <v>1.3291999999999999</v>
          </cell>
          <cell r="M81">
            <v>7.0229499999999998</v>
          </cell>
          <cell r="N81">
            <v>3.7502</v>
          </cell>
          <cell r="O81">
            <v>31.1312</v>
          </cell>
          <cell r="P81">
            <v>7.11165</v>
          </cell>
          <cell r="AB81">
            <v>3.9607902173913034</v>
          </cell>
          <cell r="AC81">
            <v>1.7307815217391294</v>
          </cell>
          <cell r="AD81">
            <v>503.92834239130451</v>
          </cell>
          <cell r="AE81">
            <v>1871.4678260869564</v>
          </cell>
          <cell r="AF81">
            <v>6.7236690217391279</v>
          </cell>
          <cell r="AG81">
            <v>5.7721809782608675</v>
          </cell>
          <cell r="AH81">
            <v>44.575154347826107</v>
          </cell>
          <cell r="AI81">
            <v>45.992692391304324</v>
          </cell>
          <cell r="AJ81">
            <v>9034.6530434782599</v>
          </cell>
          <cell r="AK81">
            <v>3.7125771739130466</v>
          </cell>
          <cell r="AL81">
            <v>1161.1881521739131</v>
          </cell>
          <cell r="AM81">
            <v>3.1432500000000005</v>
          </cell>
          <cell r="AN81">
            <v>12.605583695652177</v>
          </cell>
          <cell r="AO81">
            <v>86.478759239130397</v>
          </cell>
          <cell r="AP81">
            <v>30.724591304347815</v>
          </cell>
          <cell r="AQ81">
            <v>31.047205434782633</v>
          </cell>
          <cell r="AR81">
            <v>3.6737097826086966</v>
          </cell>
          <cell r="AS81">
            <v>4300.1365760869558</v>
          </cell>
          <cell r="AT81">
            <v>19571.305434782611</v>
          </cell>
        </row>
        <row r="82">
          <cell r="A82">
            <v>40724</v>
          </cell>
          <cell r="B82">
            <v>0.96879999999999999</v>
          </cell>
          <cell r="C82">
            <v>0.97734999999999994</v>
          </cell>
          <cell r="D82">
            <v>5.3170999999999999</v>
          </cell>
          <cell r="E82">
            <v>0.71310000000000007</v>
          </cell>
          <cell r="F82">
            <v>0.61895</v>
          </cell>
          <cell r="G82">
            <v>7.7828999999999997</v>
          </cell>
          <cell r="H82">
            <v>81.92949999999999</v>
          </cell>
          <cell r="I82">
            <v>1.28735</v>
          </cell>
          <cell r="J82">
            <v>5.585</v>
          </cell>
          <cell r="K82">
            <v>0.90545000000000009</v>
          </cell>
          <cell r="L82">
            <v>1.2585999999999999</v>
          </cell>
          <cell r="M82">
            <v>6.3775500000000003</v>
          </cell>
          <cell r="N82">
            <v>3.7502500000000003</v>
          </cell>
          <cell r="O82">
            <v>29.088950000000001</v>
          </cell>
          <cell r="P82">
            <v>6.9020999999999999</v>
          </cell>
          <cell r="AB82">
            <v>4.0519657458563545</v>
          </cell>
          <cell r="AC82">
            <v>1.6345165745856352</v>
          </cell>
          <cell r="AD82">
            <v>478.53139226519295</v>
          </cell>
          <cell r="AE82">
            <v>1858.3796794871796</v>
          </cell>
          <cell r="AF82">
            <v>6.5481834254143694</v>
          </cell>
          <cell r="AG82">
            <v>5.9420618784530408</v>
          </cell>
          <cell r="AH82">
            <v>43.60590718232045</v>
          </cell>
          <cell r="AI82">
            <v>45.586016574585656</v>
          </cell>
          <cell r="AJ82">
            <v>8802.1775690607737</v>
          </cell>
          <cell r="AK82">
            <v>3.5243143646408845</v>
          </cell>
          <cell r="AL82">
            <v>1103.4182320441994</v>
          </cell>
          <cell r="AM82">
            <v>3.0394911602209946</v>
          </cell>
          <cell r="AN82">
            <v>11.909838121546956</v>
          </cell>
          <cell r="AO82">
            <v>86.009717679557966</v>
          </cell>
          <cell r="AP82">
            <v>28.674818784530387</v>
          </cell>
          <cell r="AQ82">
            <v>30.585206077348072</v>
          </cell>
          <cell r="AR82">
            <v>3.6735756906077355</v>
          </cell>
          <cell r="AS82">
            <v>4302.3750828729244</v>
          </cell>
          <cell r="AT82">
            <v>20545.662983425413</v>
          </cell>
        </row>
        <row r="83">
          <cell r="A83">
            <v>40908</v>
          </cell>
          <cell r="B83">
            <v>0.97089999999999999</v>
          </cell>
          <cell r="C83">
            <v>1.002</v>
          </cell>
          <cell r="D83">
            <v>5.4003499999999995</v>
          </cell>
          <cell r="E83">
            <v>0.72534999999999994</v>
          </cell>
          <cell r="F83">
            <v>0.62895000000000001</v>
          </cell>
          <cell r="G83">
            <v>7.7864000000000004</v>
          </cell>
          <cell r="H83">
            <v>77.496700000000004</v>
          </cell>
          <cell r="I83">
            <v>1.2456</v>
          </cell>
          <cell r="J83">
            <v>5.6316499999999996</v>
          </cell>
          <cell r="K83">
            <v>0.86865000000000003</v>
          </cell>
          <cell r="L83">
            <v>1.25675</v>
          </cell>
          <cell r="M83">
            <v>6.6135999999999999</v>
          </cell>
          <cell r="N83">
            <v>3.7503500000000001</v>
          </cell>
          <cell r="O83">
            <v>29.717750000000002</v>
          </cell>
          <cell r="P83">
            <v>7.6256000000000004</v>
          </cell>
          <cell r="AB83">
            <v>4.197748598130838</v>
          </cell>
          <cell r="AC83">
            <v>1.6979088785046734</v>
          </cell>
          <cell r="AD83">
            <v>488.77866355140196</v>
          </cell>
          <cell r="AE83">
            <v>1876.9114673913045</v>
          </cell>
          <cell r="AF83">
            <v>6.411653738317753</v>
          </cell>
          <cell r="AG83">
            <v>5.9991140186915892</v>
          </cell>
          <cell r="AH83">
            <v>43.208849532710282</v>
          </cell>
          <cell r="AI83">
            <v>48.393394392523369</v>
          </cell>
          <cell r="AJ83">
            <v>8789.2606074766263</v>
          </cell>
          <cell r="AK83">
            <v>3.6060878504672917</v>
          </cell>
          <cell r="AL83">
            <v>1110.9484579439256</v>
          </cell>
          <cell r="AM83">
            <v>3.0808350467289713</v>
          </cell>
          <cell r="AN83">
            <v>12.810928504672896</v>
          </cell>
          <cell r="AO83">
            <v>87.754820093457894</v>
          </cell>
          <cell r="AP83">
            <v>29.90620514018693</v>
          </cell>
          <cell r="AQ83">
            <v>30.737320560747669</v>
          </cell>
          <cell r="AR83">
            <v>3.6735939252336447</v>
          </cell>
          <cell r="AS83">
            <v>4301.9190654205531</v>
          </cell>
          <cell r="AT83">
            <v>20985.84439252337</v>
          </cell>
        </row>
        <row r="84">
          <cell r="A84">
            <v>41090</v>
          </cell>
          <cell r="B84">
            <v>0.96889999999999998</v>
          </cell>
          <cell r="C84">
            <v>1.0057499999999999</v>
          </cell>
          <cell r="D84">
            <v>5.73515</v>
          </cell>
          <cell r="E84">
            <v>0.77140000000000009</v>
          </cell>
          <cell r="F84">
            <v>0.6341</v>
          </cell>
          <cell r="G84">
            <v>7.7608499999999996</v>
          </cell>
          <cell r="H84">
            <v>79.71350000000001</v>
          </cell>
          <cell r="I84">
            <v>1.244</v>
          </cell>
          <cell r="J84">
            <v>5.8421000000000003</v>
          </cell>
          <cell r="K84">
            <v>0.92920000000000003</v>
          </cell>
          <cell r="L84">
            <v>1.2638500000000001</v>
          </cell>
          <cell r="M84">
            <v>6.8511000000000006</v>
          </cell>
          <cell r="N84">
            <v>3.7503000000000002</v>
          </cell>
          <cell r="O84">
            <v>29.654699999999998</v>
          </cell>
          <cell r="P84">
            <v>7.9420000000000002</v>
          </cell>
          <cell r="AB84">
            <v>4.3983016483516497</v>
          </cell>
          <cell r="AC84">
            <v>1.8660027472527463</v>
          </cell>
          <cell r="AD84">
            <v>494.61373626373592</v>
          </cell>
          <cell r="AE84">
            <v>1811.9917582417577</v>
          </cell>
          <cell r="AF84">
            <v>6.3254972527472555</v>
          </cell>
          <cell r="AG84">
            <v>6.0686489010989018</v>
          </cell>
          <cell r="AH84">
            <v>43.031699450549468</v>
          </cell>
          <cell r="AI84">
            <v>52.84793846153844</v>
          </cell>
          <cell r="AJ84">
            <v>9212.7640659340705</v>
          </cell>
          <cell r="AK84">
            <v>3.8005857142857171</v>
          </cell>
          <cell r="AL84">
            <v>1144.4843956043958</v>
          </cell>
          <cell r="AM84">
            <v>3.0948736263736265</v>
          </cell>
          <cell r="AN84">
            <v>13.275134065934068</v>
          </cell>
          <cell r="AO84">
            <v>91.904432417582399</v>
          </cell>
          <cell r="AP84">
            <v>30.722992857142852</v>
          </cell>
          <cell r="AQ84">
            <v>31.300513186813202</v>
          </cell>
          <cell r="AR84">
            <v>3.6737571428571418</v>
          </cell>
          <cell r="AS84">
            <v>4301.5927472527437</v>
          </cell>
          <cell r="AT84">
            <v>21034.047802197802</v>
          </cell>
        </row>
        <row r="85">
          <cell r="A85">
            <v>41274</v>
          </cell>
          <cell r="B85">
            <v>0.96260000000000001</v>
          </cell>
          <cell r="C85">
            <v>0.99344999999999994</v>
          </cell>
          <cell r="D85">
            <v>5.9554999999999998</v>
          </cell>
          <cell r="E85">
            <v>0.78560000000000008</v>
          </cell>
          <cell r="F85">
            <v>0.62795000000000001</v>
          </cell>
          <cell r="G85">
            <v>7.7556000000000003</v>
          </cell>
          <cell r="H85">
            <v>79.843199999999996</v>
          </cell>
          <cell r="I85">
            <v>1.2365999999999999</v>
          </cell>
          <cell r="J85">
            <v>5.9131</v>
          </cell>
          <cell r="K85">
            <v>0.96260000000000001</v>
          </cell>
          <cell r="L85">
            <v>1.2349999999999999</v>
          </cell>
          <cell r="M85">
            <v>6.6997499999999999</v>
          </cell>
          <cell r="N85">
            <v>3.7502</v>
          </cell>
          <cell r="O85">
            <v>29.487850000000002</v>
          </cell>
          <cell r="P85">
            <v>8.2581000000000007</v>
          </cell>
          <cell r="AB85">
            <v>4.6160815217391304</v>
          </cell>
          <cell r="AC85">
            <v>2.0401499999999997</v>
          </cell>
          <cell r="AD85">
            <v>483.41304347826093</v>
          </cell>
          <cell r="AE85">
            <v>1807.1298913043483</v>
          </cell>
          <cell r="AF85">
            <v>6.2877559782608703</v>
          </cell>
          <cell r="AG85">
            <v>6.1188478260869577</v>
          </cell>
          <cell r="AH85">
            <v>42.031573913043481</v>
          </cell>
          <cell r="AI85">
            <v>54.578850543478254</v>
          </cell>
          <cell r="AJ85">
            <v>9523.9147826087028</v>
          </cell>
          <cell r="AK85">
            <v>3.9867597826086958</v>
          </cell>
          <cell r="AL85">
            <v>1114.0008608695657</v>
          </cell>
          <cell r="AM85">
            <v>3.133454347826087</v>
          </cell>
          <cell r="AN85">
            <v>13.170816304347834</v>
          </cell>
          <cell r="AO85">
            <v>95.31626630434782</v>
          </cell>
          <cell r="AP85">
            <v>31.571444021739126</v>
          </cell>
          <cell r="AQ85">
            <v>31.444195652173924</v>
          </cell>
          <cell r="AR85">
            <v>3.673903260869567</v>
          </cell>
          <cell r="AS85">
            <v>4299.3145652173962</v>
          </cell>
          <cell r="AT85">
            <v>21053.764130434785</v>
          </cell>
        </row>
        <row r="86">
          <cell r="A86">
            <v>41455</v>
          </cell>
          <cell r="C86">
            <v>1.0161500000000001</v>
          </cell>
          <cell r="E86">
            <v>0.76149999999999995</v>
          </cell>
          <cell r="F86">
            <v>0.64800000000000002</v>
          </cell>
          <cell r="G86">
            <v>7.7587999999999999</v>
          </cell>
          <cell r="H86">
            <v>95.493300000000005</v>
          </cell>
          <cell r="L86">
            <v>1.2433000000000001</v>
          </cell>
          <cell r="M86">
            <v>6.4973999999999998</v>
          </cell>
          <cell r="AC86">
            <v>2.0327999999999999</v>
          </cell>
          <cell r="AF86">
            <v>6.1883999999999997</v>
          </cell>
          <cell r="AI86">
            <v>54.074849999999998</v>
          </cell>
          <cell r="AL86">
            <v>1103.9796000000001</v>
          </cell>
          <cell r="AP86">
            <v>31.047350000000002</v>
          </cell>
        </row>
        <row r="87">
          <cell r="A87">
            <v>41639</v>
          </cell>
          <cell r="C87">
            <v>1.044</v>
          </cell>
          <cell r="E87">
            <v>0.745</v>
          </cell>
          <cell r="F87">
            <v>0.63159999999999994</v>
          </cell>
          <cell r="G87">
            <v>7.7545000000000002</v>
          </cell>
          <cell r="H87">
            <v>99.608499999999992</v>
          </cell>
          <cell r="L87">
            <v>1.25875</v>
          </cell>
          <cell r="M87">
            <v>6.5304500000000001</v>
          </cell>
          <cell r="AC87">
            <v>2.28145</v>
          </cell>
          <cell r="AF87">
            <v>6.1080500000000004</v>
          </cell>
          <cell r="AI87">
            <v>54.8949</v>
          </cell>
          <cell r="AL87">
            <v>1085.7336500000001</v>
          </cell>
          <cell r="AP87">
            <v>32.668400000000005</v>
          </cell>
        </row>
        <row r="88">
          <cell r="A88">
            <v>41820</v>
          </cell>
          <cell r="C88">
            <v>1.0968499999999999</v>
          </cell>
          <cell r="E88">
            <v>0.72960000000000003</v>
          </cell>
          <cell r="F88">
            <v>0.59914999999999996</v>
          </cell>
          <cell r="G88">
            <v>7.7561</v>
          </cell>
          <cell r="H88">
            <v>102.42615000000001</v>
          </cell>
          <cell r="L88">
            <v>1.2606999999999999</v>
          </cell>
          <cell r="M88">
            <v>6.5335999999999999</v>
          </cell>
          <cell r="AC88">
            <v>2.2970000000000002</v>
          </cell>
          <cell r="AF88">
            <v>6.1660500000000003</v>
          </cell>
          <cell r="AI88">
            <v>58.879150000000003</v>
          </cell>
          <cell r="AL88">
            <v>1049.3546999999999</v>
          </cell>
          <cell r="AP88">
            <v>35.010599999999997</v>
          </cell>
        </row>
        <row r="89">
          <cell r="A89">
            <v>42004</v>
          </cell>
          <cell r="C89">
            <v>1.1118000000000001</v>
          </cell>
          <cell r="E89">
            <v>0.77750000000000008</v>
          </cell>
          <cell r="F89">
            <v>0.61529999999999996</v>
          </cell>
          <cell r="G89">
            <v>7.7534000000000001</v>
          </cell>
          <cell r="H89">
            <v>109.1579</v>
          </cell>
          <cell r="L89">
            <v>1.2730999999999999</v>
          </cell>
          <cell r="M89">
            <v>7.1848000000000001</v>
          </cell>
          <cell r="O89">
            <v>30.419</v>
          </cell>
          <cell r="AC89">
            <v>2.4094500000000001</v>
          </cell>
          <cell r="AF89">
            <v>6.1552499999999997</v>
          </cell>
          <cell r="AI89">
            <v>61.162199999999999</v>
          </cell>
          <cell r="AL89">
            <v>1056.8535999999999</v>
          </cell>
          <cell r="AP89">
            <v>42.100899999999996</v>
          </cell>
        </row>
        <row r="90">
          <cell r="A90">
            <v>42185</v>
          </cell>
          <cell r="C90">
            <v>1.2353499999999999</v>
          </cell>
          <cell r="E90">
            <v>0.89684999999999993</v>
          </cell>
          <cell r="F90">
            <v>0.65644999999999998</v>
          </cell>
          <cell r="G90">
            <v>7.7540499999999994</v>
          </cell>
          <cell r="H90">
            <v>120.32159999999999</v>
          </cell>
          <cell r="L90">
            <v>1.3500999999999999</v>
          </cell>
          <cell r="M90">
            <v>8.37805</v>
          </cell>
          <cell r="O90">
            <v>31.194400000000002</v>
          </cell>
          <cell r="AC90">
            <v>2.9715499999999997</v>
          </cell>
          <cell r="AF90">
            <v>6.2196999999999996</v>
          </cell>
          <cell r="AI90">
            <v>62.746049999999997</v>
          </cell>
          <cell r="AL90">
            <v>1100.1696499999998</v>
          </cell>
          <cell r="AP90">
            <v>57.841700000000003</v>
          </cell>
        </row>
        <row r="91">
          <cell r="A91">
            <v>42369</v>
          </cell>
          <cell r="C91">
            <v>1.3207</v>
          </cell>
          <cell r="E91">
            <v>0.90602500000000008</v>
          </cell>
          <cell r="F91">
            <v>0.65195000000000003</v>
          </cell>
          <cell r="G91">
            <v>7.7509249999999996</v>
          </cell>
          <cell r="H91">
            <v>121.82</v>
          </cell>
          <cell r="L91">
            <v>1.3986749999999999</v>
          </cell>
          <cell r="M91">
            <v>8.4867500000000007</v>
          </cell>
          <cell r="O91">
            <v>32.311350000000004</v>
          </cell>
          <cell r="AC91">
            <v>3.6857499999999996</v>
          </cell>
          <cell r="AF91">
            <v>6.3224</v>
          </cell>
          <cell r="AI91">
            <v>64.41749999999999</v>
          </cell>
          <cell r="AL91">
            <v>1163.2449999999999</v>
          </cell>
          <cell r="AP91">
            <v>64.462500000000006</v>
          </cell>
        </row>
        <row r="92">
          <cell r="A92">
            <v>42551</v>
          </cell>
          <cell r="C92">
            <v>1.3320500000000002</v>
          </cell>
          <cell r="E92">
            <v>0.89650000000000007</v>
          </cell>
          <cell r="F92">
            <v>0.69840000000000002</v>
          </cell>
          <cell r="G92">
            <v>7.7682000000000002</v>
          </cell>
          <cell r="H92">
            <v>111.53795</v>
          </cell>
          <cell r="L92">
            <v>1.3806500000000002</v>
          </cell>
          <cell r="M92">
            <v>8.3405000000000005</v>
          </cell>
          <cell r="O92">
            <v>32.747250000000001</v>
          </cell>
          <cell r="AC92">
            <v>3.7077</v>
          </cell>
          <cell r="AF92">
            <v>6.5362999999999998</v>
          </cell>
          <cell r="AI92">
            <v>67.193049999999999</v>
          </cell>
          <cell r="AL92">
            <v>1182.4551000000001</v>
          </cell>
          <cell r="AP92">
            <v>70.336950000000002</v>
          </cell>
        </row>
        <row r="93">
          <cell r="A93">
            <v>42735</v>
          </cell>
          <cell r="C93">
            <v>1.3193000000000001</v>
          </cell>
          <cell r="E93">
            <v>0.91179999999999994</v>
          </cell>
          <cell r="F93">
            <v>0.78370000000000006</v>
          </cell>
          <cell r="G93">
            <v>7.7570999999999994</v>
          </cell>
          <cell r="H93">
            <v>105.8766</v>
          </cell>
          <cell r="L93">
            <v>1.3813</v>
          </cell>
          <cell r="M93">
            <v>8.7875499999999995</v>
          </cell>
          <cell r="O93">
            <v>31.7408</v>
          </cell>
          <cell r="AC93">
            <v>3.2728999999999999</v>
          </cell>
          <cell r="AF93">
            <v>6.7462499999999999</v>
          </cell>
          <cell r="AI93">
            <v>67.169749999999993</v>
          </cell>
          <cell r="AL93">
            <v>1139.3134</v>
          </cell>
          <cell r="AP93">
            <v>63.834800000000001</v>
          </cell>
        </row>
        <row r="94">
          <cell r="A94">
            <v>42916</v>
          </cell>
          <cell r="C94">
            <v>1.33405</v>
          </cell>
          <cell r="E94">
            <v>0.92284999999999995</v>
          </cell>
          <cell r="F94">
            <v>0.79400000000000004</v>
          </cell>
          <cell r="G94">
            <v>7.7742500000000003</v>
          </cell>
          <cell r="H94">
            <v>112.36879999999999</v>
          </cell>
          <cell r="L94">
            <v>1.4036499999999998</v>
          </cell>
          <cell r="M94">
            <v>8.8585999999999991</v>
          </cell>
          <cell r="O94">
            <v>30.652000000000001</v>
          </cell>
          <cell r="AC94">
            <v>3.1814</v>
          </cell>
          <cell r="AF94">
            <v>6.8712499999999999</v>
          </cell>
          <cell r="AI94">
            <v>65.695650000000001</v>
          </cell>
          <cell r="AL94">
            <v>1141.0128500000001</v>
          </cell>
          <cell r="AP94">
            <v>57.97325</v>
          </cell>
        </row>
        <row r="95">
          <cell r="A95">
            <v>43100</v>
          </cell>
          <cell r="C95">
            <v>1.2624</v>
          </cell>
          <cell r="E95">
            <v>0.85050000000000003</v>
          </cell>
          <cell r="F95">
            <v>0.75900000000000001</v>
          </cell>
          <cell r="G95">
            <v>7.81135</v>
          </cell>
          <cell r="H95">
            <v>111.9371</v>
          </cell>
          <cell r="L95">
            <v>1.35765</v>
          </cell>
          <cell r="M95">
            <v>8.2303499999999996</v>
          </cell>
          <cell r="O95">
            <v>30.189349999999997</v>
          </cell>
          <cell r="AC95">
            <v>3.2054</v>
          </cell>
          <cell r="AF95">
            <v>6.6414999999999997</v>
          </cell>
          <cell r="AI95">
            <v>64.521850000000001</v>
          </cell>
          <cell r="AL95">
            <v>1119.6605</v>
          </cell>
          <cell r="AP95">
            <v>58.70635</v>
          </cell>
        </row>
        <row r="96">
          <cell r="A96">
            <v>43281</v>
          </cell>
          <cell r="C96">
            <v>1.2779499999999999</v>
          </cell>
          <cell r="E96">
            <v>0.82674999999999998</v>
          </cell>
          <cell r="F96">
            <v>0.72714999999999996</v>
          </cell>
          <cell r="G96">
            <v>7.8378499999999995</v>
          </cell>
          <cell r="H96">
            <v>108.75194999999999</v>
          </cell>
          <cell r="L96">
            <v>1.327</v>
          </cell>
          <cell r="M96">
            <v>8.3968999999999987</v>
          </cell>
          <cell r="O96">
            <v>29.546299999999999</v>
          </cell>
          <cell r="AC96">
            <v>3.4203999999999999</v>
          </cell>
          <cell r="AF96">
            <v>6.3675999999999995</v>
          </cell>
          <cell r="AI96">
            <v>64.366200000000006</v>
          </cell>
          <cell r="AL96">
            <v>1076.51485</v>
          </cell>
          <cell r="AP96">
            <v>59.506249999999994</v>
          </cell>
        </row>
        <row r="97">
          <cell r="A97">
            <v>43465</v>
          </cell>
          <cell r="C97">
            <v>1.3138999999999998</v>
          </cell>
          <cell r="E97">
            <v>0.86809999999999998</v>
          </cell>
          <cell r="F97">
            <v>0.77229999999999999</v>
          </cell>
          <cell r="G97">
            <v>7.8372000000000002</v>
          </cell>
          <cell r="H97">
            <v>112.14125</v>
          </cell>
          <cell r="L97">
            <v>1.3713500000000001</v>
          </cell>
          <cell r="M97">
            <v>8.9947999999999997</v>
          </cell>
          <cell r="O97">
            <v>30.750349999999997</v>
          </cell>
          <cell r="AC97">
            <v>3.7503000000000002</v>
          </cell>
          <cell r="AF97">
            <v>6.8585499999999993</v>
          </cell>
          <cell r="AI97">
            <v>70.116799999999998</v>
          </cell>
          <cell r="AL97">
            <v>1124.4755</v>
          </cell>
          <cell r="AP97">
            <v>66.058050000000009</v>
          </cell>
        </row>
        <row r="98">
          <cell r="A98">
            <v>43646</v>
          </cell>
          <cell r="C98">
            <v>1.3335499999999998</v>
          </cell>
          <cell r="E98">
            <v>0.88529999999999998</v>
          </cell>
          <cell r="F98">
            <v>0.77305000000000001</v>
          </cell>
          <cell r="G98">
            <v>7.843</v>
          </cell>
          <cell r="H98">
            <v>110.01505</v>
          </cell>
          <cell r="L98">
            <v>1.3590499999999999</v>
          </cell>
          <cell r="M98">
            <v>9.3109500000000001</v>
          </cell>
          <cell r="O98">
            <v>30.977249999999998</v>
          </cell>
          <cell r="AC98">
            <v>3.8425500000000001</v>
          </cell>
          <cell r="AF98">
            <v>6.78505</v>
          </cell>
          <cell r="AI98">
            <v>70.012799999999999</v>
          </cell>
          <cell r="AL98">
            <v>1146.2825499999999</v>
          </cell>
          <cell r="AP98">
            <v>65.2483</v>
          </cell>
        </row>
        <row r="99">
          <cell r="A99">
            <v>43830</v>
          </cell>
          <cell r="C99">
            <v>1.3203</v>
          </cell>
          <cell r="E99">
            <v>0.90134999999999998</v>
          </cell>
          <cell r="F99">
            <v>0.79420000000000002</v>
          </cell>
          <cell r="G99">
            <v>7.8274499999999998</v>
          </cell>
          <cell r="H99">
            <v>108.0347</v>
          </cell>
          <cell r="L99">
            <v>1.369</v>
          </cell>
          <cell r="M99">
            <v>9.6032499999999992</v>
          </cell>
          <cell r="O99">
            <v>30.829599999999999</v>
          </cell>
          <cell r="AC99">
            <v>4.04155</v>
          </cell>
          <cell r="AF99">
            <v>7.0286000000000008</v>
          </cell>
          <cell r="AI99">
            <v>70.796050000000008</v>
          </cell>
          <cell r="AL99">
            <v>1184.64715</v>
          </cell>
          <cell r="AP99">
            <v>64.1678</v>
          </cell>
        </row>
        <row r="100">
          <cell r="A100">
            <v>44012</v>
          </cell>
          <cell r="C100">
            <v>1.365</v>
          </cell>
          <cell r="E100">
            <v>0.79404999999999992</v>
          </cell>
          <cell r="F100">
            <v>7.7609499999999993</v>
          </cell>
          <cell r="G100">
            <v>108.25775</v>
          </cell>
          <cell r="H100">
            <v>1.3987000000000001</v>
          </cell>
          <cell r="L100">
            <v>1.3987000000000001</v>
          </cell>
          <cell r="M100">
            <v>9.6768999999999998</v>
          </cell>
          <cell r="O100">
            <v>30.00065</v>
          </cell>
          <cell r="AC100">
            <v>4.7837499999999995</v>
          </cell>
          <cell r="AF100">
            <v>7.0319000000000003</v>
          </cell>
          <cell r="AI100">
            <v>74.173249999999996</v>
          </cell>
          <cell r="AL100">
            <v>1206.53405</v>
          </cell>
          <cell r="AP100">
            <v>69.670400000000001</v>
          </cell>
        </row>
        <row r="101">
          <cell r="A101">
            <v>44196</v>
          </cell>
        </row>
      </sheetData>
      <sheetData sheetId="3">
        <row r="35">
          <cell r="A35">
            <v>36891</v>
          </cell>
          <cell r="B35">
            <v>1.0863</v>
          </cell>
          <cell r="C35">
            <v>0.6613</v>
          </cell>
          <cell r="D35">
            <v>9.1751000000000005</v>
          </cell>
          <cell r="E35">
            <v>1131.1581147540985</v>
          </cell>
          <cell r="F35">
            <v>8.27921229508196</v>
          </cell>
          <cell r="G35">
            <v>7.7922000000000002</v>
          </cell>
          <cell r="H35">
            <v>44.952236338797796</v>
          </cell>
          <cell r="I35">
            <v>107.7925</v>
          </cell>
          <cell r="J35">
            <v>31.200800000000001</v>
          </cell>
          <cell r="K35">
            <v>1.7248000000000001</v>
          </cell>
          <cell r="L35">
            <v>1.4855</v>
          </cell>
          <cell r="M35">
            <v>1.8306923497267757</v>
          </cell>
        </row>
        <row r="36">
          <cell r="A36">
            <v>37256</v>
          </cell>
          <cell r="B36">
            <v>1.1176999999999999</v>
          </cell>
          <cell r="C36">
            <v>0.69540000000000002</v>
          </cell>
          <cell r="D36">
            <v>10.3423</v>
          </cell>
          <cell r="E36">
            <v>1291.4991780821913</v>
          </cell>
          <cell r="F36">
            <v>8.2804087671232836</v>
          </cell>
          <cell r="G36">
            <v>7.8010999999999999</v>
          </cell>
          <cell r="H36">
            <v>47.226497808219186</v>
          </cell>
          <cell r="I36">
            <v>121.4508</v>
          </cell>
          <cell r="J36">
            <v>33.789000000000001</v>
          </cell>
          <cell r="K36">
            <v>1.7923</v>
          </cell>
          <cell r="L36">
            <v>1.5486</v>
          </cell>
          <cell r="M36">
            <v>2.3788057534246563</v>
          </cell>
        </row>
        <row r="37">
          <cell r="A37">
            <v>37621</v>
          </cell>
          <cell r="B37">
            <v>1.0606</v>
          </cell>
          <cell r="C37">
            <v>0.6663</v>
          </cell>
          <cell r="D37">
            <v>9.7169000000000008</v>
          </cell>
          <cell r="E37">
            <v>1249.7939726027396</v>
          </cell>
          <cell r="F37">
            <v>8.2869087671232968</v>
          </cell>
          <cell r="G37">
            <v>7.7995000000000001</v>
          </cell>
          <cell r="H37">
            <v>48.679169863013691</v>
          </cell>
          <cell r="I37">
            <v>125.1515</v>
          </cell>
          <cell r="J37">
            <v>34.490600000000001</v>
          </cell>
          <cell r="K37">
            <v>1.7903</v>
          </cell>
          <cell r="L37">
            <v>1.5706</v>
          </cell>
          <cell r="M37">
            <v>2.9670523287671249</v>
          </cell>
        </row>
        <row r="38">
          <cell r="A38">
            <v>37986</v>
          </cell>
          <cell r="B38">
            <v>0.8851</v>
          </cell>
          <cell r="C38">
            <v>0.61209999999999998</v>
          </cell>
          <cell r="D38">
            <v>8.0763999999999996</v>
          </cell>
          <cell r="E38">
            <v>1194.5424657534249</v>
          </cell>
          <cell r="F38">
            <v>8.2871490410958888</v>
          </cell>
          <cell r="G38">
            <v>7.7869999999999999</v>
          </cell>
          <cell r="H38">
            <v>46.660416438356172</v>
          </cell>
          <cell r="I38">
            <v>115.8845</v>
          </cell>
          <cell r="J38">
            <v>34.353200000000001</v>
          </cell>
          <cell r="K38">
            <v>1.7423999999999999</v>
          </cell>
          <cell r="L38">
            <v>1.4006000000000001</v>
          </cell>
          <cell r="M38">
            <v>3.1167756164383573</v>
          </cell>
        </row>
        <row r="39">
          <cell r="A39">
            <v>38352</v>
          </cell>
          <cell r="B39">
            <v>0.80489999999999995</v>
          </cell>
          <cell r="C39">
            <v>0.54600000000000004</v>
          </cell>
          <cell r="D39">
            <v>7.3470000000000004</v>
          </cell>
          <cell r="E39">
            <v>1150.9062841530065</v>
          </cell>
          <cell r="F39">
            <v>8.2872336065574128</v>
          </cell>
          <cell r="G39">
            <v>7.7887000000000004</v>
          </cell>
          <cell r="H39">
            <v>45.339543715847007</v>
          </cell>
          <cell r="I39">
            <v>108.1613</v>
          </cell>
          <cell r="J39">
            <v>33.351900000000001</v>
          </cell>
          <cell r="K39">
            <v>1.6902999999999999</v>
          </cell>
          <cell r="L39">
            <v>1.3012999999999999</v>
          </cell>
          <cell r="M39">
            <v>2.926292896174866</v>
          </cell>
        </row>
        <row r="40">
          <cell r="A40">
            <v>38717</v>
          </cell>
          <cell r="B40">
            <v>0.80530000000000002</v>
          </cell>
          <cell r="C40">
            <v>0.5504</v>
          </cell>
          <cell r="D40">
            <v>7.4824999999999999</v>
          </cell>
          <cell r="E40">
            <v>1027.5933150684946</v>
          </cell>
          <cell r="F40">
            <v>8.2032936986301266</v>
          </cell>
          <cell r="G40">
            <v>7.7777000000000003</v>
          </cell>
          <cell r="H40">
            <v>44.115384109589058</v>
          </cell>
          <cell r="I40">
            <v>110.1987</v>
          </cell>
          <cell r="J40">
            <v>32.152900000000002</v>
          </cell>
          <cell r="K40">
            <v>1.6649</v>
          </cell>
          <cell r="L40">
            <v>1.2115</v>
          </cell>
          <cell r="M40">
            <v>2.4347975342465737</v>
          </cell>
        </row>
        <row r="41">
          <cell r="A41">
            <v>39082</v>
          </cell>
          <cell r="B41">
            <v>0.79690000000000005</v>
          </cell>
          <cell r="C41">
            <v>0.54339999999999999</v>
          </cell>
          <cell r="D41">
            <v>7.3756000000000004</v>
          </cell>
          <cell r="E41">
            <v>969.9015452054789</v>
          </cell>
          <cell r="F41">
            <v>7.9818904109589086</v>
          </cell>
          <cell r="G41">
            <v>7.7686999999999999</v>
          </cell>
          <cell r="H41">
            <v>45.31879753424662</v>
          </cell>
          <cell r="I41">
            <v>116.30159999999999</v>
          </cell>
          <cell r="J41">
            <v>32.526299999999999</v>
          </cell>
          <cell r="K41">
            <v>1.5887</v>
          </cell>
          <cell r="L41">
            <v>1.1343000000000001</v>
          </cell>
          <cell r="M41">
            <v>2.1799520547945219</v>
          </cell>
        </row>
        <row r="42">
          <cell r="A42">
            <v>39447</v>
          </cell>
          <cell r="B42">
            <v>0.73060000000000003</v>
          </cell>
          <cell r="C42">
            <v>0.49959999999999999</v>
          </cell>
          <cell r="D42">
            <v>6.7572999999999999</v>
          </cell>
          <cell r="E42">
            <v>935.26975890410915</v>
          </cell>
          <cell r="F42">
            <v>7.6172046575342431</v>
          </cell>
          <cell r="G42">
            <v>7.8015999999999996</v>
          </cell>
          <cell r="H42">
            <v>41.356987671232837</v>
          </cell>
          <cell r="I42">
            <v>117.7615</v>
          </cell>
          <cell r="J42">
            <v>32.848100000000002</v>
          </cell>
          <cell r="K42">
            <v>1.5069999999999999</v>
          </cell>
          <cell r="L42">
            <v>1.0733999999999999</v>
          </cell>
          <cell r="M42">
            <v>1.9515865753424662</v>
          </cell>
        </row>
        <row r="43">
          <cell r="A43">
            <v>39813</v>
          </cell>
          <cell r="B43">
            <v>0.68379999999999996</v>
          </cell>
          <cell r="C43">
            <v>0.5454</v>
          </cell>
          <cell r="D43">
            <v>6.5968</v>
          </cell>
          <cell r="E43">
            <v>1102.1720857620642</v>
          </cell>
          <cell r="F43">
            <v>6.9628487935977059</v>
          </cell>
          <cell r="G43">
            <v>7.7866</v>
          </cell>
          <cell r="H43">
            <v>43.797712595556604</v>
          </cell>
          <cell r="I43">
            <v>103.4306</v>
          </cell>
          <cell r="J43">
            <v>31.540199999999999</v>
          </cell>
          <cell r="K43">
            <v>1.4154</v>
          </cell>
          <cell r="L43">
            <v>1.0672999999999999</v>
          </cell>
          <cell r="M43">
            <v>1.8394707417582421</v>
          </cell>
        </row>
        <row r="44">
          <cell r="A44">
            <v>40178</v>
          </cell>
          <cell r="B44">
            <v>0.71919999999999995</v>
          </cell>
          <cell r="C44">
            <v>0.64080000000000004</v>
          </cell>
          <cell r="D44">
            <v>7.6496000000000004</v>
          </cell>
          <cell r="E44">
            <v>1279.0773698630132</v>
          </cell>
          <cell r="F44">
            <v>6.840881369863002</v>
          </cell>
          <cell r="G44">
            <v>7.7515999999999998</v>
          </cell>
          <cell r="H44">
            <v>48.849954520547925</v>
          </cell>
          <cell r="I44">
            <v>93.564099999999996</v>
          </cell>
          <cell r="J44">
            <v>33.031700000000001</v>
          </cell>
          <cell r="K44">
            <v>1.4538</v>
          </cell>
          <cell r="L44">
            <v>1.1406000000000001</v>
          </cell>
          <cell r="M44">
            <v>2.0084684931506858</v>
          </cell>
        </row>
        <row r="45">
          <cell r="A45">
            <v>40543</v>
          </cell>
          <cell r="B45">
            <v>0.75529999999999997</v>
          </cell>
          <cell r="C45">
            <v>0.64749999999999996</v>
          </cell>
          <cell r="D45">
            <v>7.2042999999999999</v>
          </cell>
          <cell r="E45">
            <v>1159.8922191780823</v>
          </cell>
          <cell r="F45">
            <v>6.7787517808219189</v>
          </cell>
          <cell r="G45">
            <v>7.7689000000000004</v>
          </cell>
          <cell r="H45">
            <v>45.936764657534212</v>
          </cell>
          <cell r="I45">
            <v>87.685299999999998</v>
          </cell>
          <cell r="J45">
            <v>31.5092</v>
          </cell>
          <cell r="K45">
            <v>1.3627</v>
          </cell>
          <cell r="L45">
            <v>1.0302</v>
          </cell>
          <cell r="M45">
            <v>1.7674783561643848</v>
          </cell>
        </row>
        <row r="46">
          <cell r="A46">
            <v>40908</v>
          </cell>
          <cell r="B46">
            <v>0.71940000000000004</v>
          </cell>
          <cell r="C46">
            <v>0.624</v>
          </cell>
          <cell r="D46">
            <v>6.4981</v>
          </cell>
          <cell r="E46">
            <v>1109.3534520547942</v>
          </cell>
          <cell r="F46">
            <v>6.4735084931506881</v>
          </cell>
          <cell r="G46">
            <v>7.7839</v>
          </cell>
          <cell r="H46">
            <v>47.23505972602743</v>
          </cell>
          <cell r="I46">
            <v>79.674700000000001</v>
          </cell>
          <cell r="J46">
            <v>29.408000000000001</v>
          </cell>
          <cell r="K46">
            <v>1.2576000000000001</v>
          </cell>
          <cell r="L46">
            <v>0.9899</v>
          </cell>
          <cell r="M46">
            <v>1.6752608219178091</v>
          </cell>
        </row>
        <row r="47">
          <cell r="A47">
            <v>41274</v>
          </cell>
          <cell r="B47">
            <v>0.77849999999999997</v>
          </cell>
          <cell r="C47">
            <v>0.63100000000000001</v>
          </cell>
          <cell r="D47">
            <v>6.7727000000000004</v>
          </cell>
          <cell r="E47">
            <v>1126.3706</v>
          </cell>
          <cell r="F47">
            <v>6.3087999999999997</v>
          </cell>
          <cell r="G47">
            <v>7.7567000000000004</v>
          </cell>
          <cell r="H47">
            <v>53.463099999999997</v>
          </cell>
          <cell r="I47">
            <v>79.773600000000002</v>
          </cell>
          <cell r="J47">
            <v>29.570599999999999</v>
          </cell>
          <cell r="K47">
            <v>1.2492000000000001</v>
          </cell>
          <cell r="L47">
            <v>0.99939999999999996</v>
          </cell>
          <cell r="M47">
            <v>1.9224000000000001</v>
          </cell>
        </row>
        <row r="48">
          <cell r="A48">
            <v>41639</v>
          </cell>
          <cell r="B48">
            <v>0.75309999999999999</v>
          </cell>
          <cell r="C48">
            <v>0.63970000000000005</v>
          </cell>
          <cell r="D48">
            <v>6.5144000000000002</v>
          </cell>
          <cell r="E48">
            <v>1094.7702999999999</v>
          </cell>
          <cell r="F48">
            <v>6.1475</v>
          </cell>
          <cell r="G48">
            <v>7.7564000000000002</v>
          </cell>
          <cell r="H48">
            <v>58.441099999999999</v>
          </cell>
          <cell r="I48">
            <v>97.588800000000006</v>
          </cell>
          <cell r="J48">
            <v>29.683299999999999</v>
          </cell>
          <cell r="K48">
            <v>1.2512000000000001</v>
          </cell>
          <cell r="L48">
            <v>1.0303</v>
          </cell>
          <cell r="M48">
            <v>2.1596000000000002</v>
          </cell>
        </row>
        <row r="49">
          <cell r="A49">
            <v>42004</v>
          </cell>
          <cell r="B49">
            <v>0.75390000000000001</v>
          </cell>
          <cell r="C49">
            <v>0.60740000000000005</v>
          </cell>
          <cell r="D49">
            <v>6.8640999999999996</v>
          </cell>
          <cell r="E49">
            <v>1053.2213999999999</v>
          </cell>
          <cell r="F49">
            <v>6.1600999999999999</v>
          </cell>
          <cell r="G49">
            <v>7.7546999999999997</v>
          </cell>
          <cell r="H49">
            <v>61.017400000000002</v>
          </cell>
          <cell r="I49">
            <v>105.8407</v>
          </cell>
          <cell r="J49">
            <v>30.310400000000001</v>
          </cell>
          <cell r="K49">
            <v>1.2669999999999999</v>
          </cell>
          <cell r="L49">
            <v>1.1044</v>
          </cell>
          <cell r="M49">
            <v>2.3542999999999998</v>
          </cell>
        </row>
        <row r="50">
          <cell r="A50">
            <v>42369</v>
          </cell>
          <cell r="B50">
            <v>0.90180000000000005</v>
          </cell>
          <cell r="C50">
            <v>0.65439999999999998</v>
          </cell>
          <cell r="D50">
            <v>8.4367999999999999</v>
          </cell>
          <cell r="E50">
            <v>1132.5292999999999</v>
          </cell>
          <cell r="F50">
            <v>6.2838000000000003</v>
          </cell>
          <cell r="G50">
            <v>7.7526000000000002</v>
          </cell>
          <cell r="H50">
            <v>64.131600000000006</v>
          </cell>
          <cell r="I50">
            <v>121.07899999999999</v>
          </cell>
          <cell r="J50">
            <v>31.766999999999999</v>
          </cell>
          <cell r="K50">
            <v>1.3752</v>
          </cell>
          <cell r="L50">
            <v>1.2791999999999999</v>
          </cell>
          <cell r="M50">
            <v>3.3388</v>
          </cell>
        </row>
        <row r="51">
          <cell r="A51">
            <v>42735</v>
          </cell>
          <cell r="B51">
            <v>0.90410000000000001</v>
          </cell>
          <cell r="C51">
            <v>0.74139999999999995</v>
          </cell>
          <cell r="D51">
            <v>8.5640999999999998</v>
          </cell>
          <cell r="E51">
            <v>1160.4009000000001</v>
          </cell>
          <cell r="F51">
            <v>6.6417999999999999</v>
          </cell>
          <cell r="G51">
            <v>7.7625000000000002</v>
          </cell>
          <cell r="H51">
            <v>67.178100000000001</v>
          </cell>
          <cell r="I51">
            <v>108.6315</v>
          </cell>
          <cell r="J51">
            <v>32.236400000000003</v>
          </cell>
          <cell r="K51">
            <v>1.3807</v>
          </cell>
          <cell r="L51">
            <v>1.3252999999999999</v>
          </cell>
          <cell r="M51">
            <v>3.4866999999999999</v>
          </cell>
        </row>
        <row r="52">
          <cell r="A52">
            <v>43100</v>
          </cell>
          <cell r="B52">
            <v>0.88660000000000005</v>
          </cell>
          <cell r="C52">
            <v>0.75380000000000003</v>
          </cell>
          <cell r="D52">
            <v>8.5424000000000007</v>
          </cell>
          <cell r="E52">
            <v>1130.4281000000001</v>
          </cell>
          <cell r="F52">
            <v>6.7557</v>
          </cell>
          <cell r="G52">
            <v>7.7927999999999997</v>
          </cell>
          <cell r="H52">
            <v>65.117699999999999</v>
          </cell>
          <cell r="I52">
            <v>112.1617</v>
          </cell>
          <cell r="J52">
            <v>30.4238</v>
          </cell>
          <cell r="K52">
            <v>1.3806</v>
          </cell>
          <cell r="L52">
            <v>1.2978000000000001</v>
          </cell>
          <cell r="M52">
            <v>3.1922000000000001</v>
          </cell>
        </row>
        <row r="53">
          <cell r="A53">
            <v>43465</v>
          </cell>
          <cell r="B53">
            <v>0.84770000000000001</v>
          </cell>
          <cell r="C53">
            <v>0.75009999999999999</v>
          </cell>
          <cell r="D53">
            <v>8.6996000000000002</v>
          </cell>
          <cell r="E53">
            <v>1100.8666000000001</v>
          </cell>
          <cell r="F53">
            <v>6.6170999999999998</v>
          </cell>
          <cell r="G53">
            <v>7.8373999999999997</v>
          </cell>
          <cell r="H53">
            <v>68.448599999999999</v>
          </cell>
          <cell r="I53">
            <v>110.47410000000001</v>
          </cell>
          <cell r="J53">
            <v>30.1572</v>
          </cell>
          <cell r="K53">
            <v>1.3494999999999999</v>
          </cell>
          <cell r="L53">
            <v>1.2962</v>
          </cell>
          <cell r="M53">
            <v>3.5874000000000001</v>
          </cell>
        </row>
        <row r="54">
          <cell r="A54">
            <v>43830</v>
          </cell>
          <cell r="B54">
            <v>0.89349999999999996</v>
          </cell>
          <cell r="C54">
            <v>0.78390000000000004</v>
          </cell>
          <cell r="D54">
            <v>9.4595000000000002</v>
          </cell>
          <cell r="E54">
            <v>1165.7551000000001</v>
          </cell>
          <cell r="F54">
            <v>6.9093999999999998</v>
          </cell>
          <cell r="G54">
            <v>7.8350999999999997</v>
          </cell>
          <cell r="H54">
            <v>70.417299999999997</v>
          </cell>
          <cell r="I54">
            <v>109.0025</v>
          </cell>
          <cell r="J54">
            <v>30.900500000000001</v>
          </cell>
          <cell r="K54">
            <v>1.3641000000000001</v>
          </cell>
          <cell r="L54">
            <v>1.3267</v>
          </cell>
          <cell r="M54">
            <v>3.9438</v>
          </cell>
        </row>
        <row r="55">
          <cell r="A55">
            <v>44196</v>
          </cell>
        </row>
        <row r="56">
          <cell r="A56">
            <v>44561</v>
          </cell>
        </row>
        <row r="57">
          <cell r="A57">
            <v>44926</v>
          </cell>
        </row>
        <row r="58">
          <cell r="A58">
            <v>45291</v>
          </cell>
        </row>
        <row r="59">
          <cell r="A59">
            <v>45657</v>
          </cell>
        </row>
        <row r="60">
          <cell r="A60">
            <v>46022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39BD-EF1A-4B05-99B6-E81A8E747C1E}">
  <sheetPr>
    <tabColor rgb="FFCCFFCC"/>
  </sheetPr>
  <dimension ref="A1:S85"/>
  <sheetViews>
    <sheetView showGridLines="0" tabSelected="1" zoomScale="85" zoomScaleNormal="85" zoomScalePageLayoutView="80" workbookViewId="0"/>
  </sheetViews>
  <sheetFormatPr defaultColWidth="9.21875" defaultRowHeight="13.2"/>
  <cols>
    <col min="1" max="1" width="4.44140625" style="1" customWidth="1"/>
    <col min="2" max="2" width="64.77734375" style="1" customWidth="1"/>
    <col min="3" max="4" width="43.77734375" style="1" customWidth="1"/>
    <col min="5" max="16384" width="9.21875" style="1"/>
  </cols>
  <sheetData>
    <row r="1" spans="1:19" ht="13.2" customHeight="1">
      <c r="A1" s="2"/>
      <c r="B1" s="2"/>
      <c r="C1" s="2"/>
      <c r="D1" s="2"/>
      <c r="E1" s="2"/>
      <c r="F1" s="2"/>
      <c r="G1" s="2"/>
      <c r="H1" s="2"/>
      <c r="I1" s="2"/>
      <c r="J1" s="2"/>
      <c r="K1" s="2"/>
      <c r="L1" s="2"/>
      <c r="M1" s="2"/>
      <c r="N1" s="2"/>
      <c r="O1" s="2"/>
      <c r="P1" s="2"/>
      <c r="Q1" s="2"/>
      <c r="R1" s="2"/>
      <c r="S1" s="2"/>
    </row>
    <row r="2" spans="1:19" ht="17.399999999999999">
      <c r="A2" s="2"/>
      <c r="B2" s="8" t="s">
        <v>237</v>
      </c>
      <c r="C2" s="8"/>
      <c r="D2" s="2"/>
      <c r="E2" s="2"/>
      <c r="F2" s="2"/>
      <c r="G2" s="2"/>
      <c r="H2" s="2"/>
      <c r="I2" s="2"/>
      <c r="J2" s="2"/>
      <c r="K2" s="2"/>
      <c r="L2" s="2"/>
      <c r="M2" s="2"/>
      <c r="N2" s="2"/>
      <c r="O2" s="2"/>
      <c r="P2" s="2"/>
      <c r="Q2" s="2"/>
      <c r="R2" s="2"/>
      <c r="S2" s="2"/>
    </row>
    <row r="3" spans="1:19" ht="17.399999999999999">
      <c r="A3" s="2"/>
      <c r="B3" s="235" t="s">
        <v>267</v>
      </c>
      <c r="C3" s="7"/>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 r="A5" s="2"/>
      <c r="B5" s="88" t="s">
        <v>198</v>
      </c>
      <c r="C5" s="6"/>
      <c r="D5" s="2"/>
      <c r="E5" s="2"/>
      <c r="F5" s="2"/>
      <c r="G5" s="2"/>
      <c r="H5" s="2"/>
      <c r="I5" s="2"/>
      <c r="J5" s="2"/>
      <c r="K5" s="2"/>
      <c r="L5" s="2"/>
      <c r="M5" s="2"/>
      <c r="N5" s="2"/>
      <c r="O5" s="2"/>
      <c r="P5" s="2"/>
      <c r="Q5" s="2"/>
      <c r="R5" s="2"/>
      <c r="S5" s="2"/>
    </row>
    <row r="6" spans="1:19" ht="64.8" customHeight="1">
      <c r="A6" s="2"/>
      <c r="B6" s="225" t="s">
        <v>197</v>
      </c>
      <c r="C6" s="225"/>
      <c r="D6" s="225"/>
      <c r="E6" s="225"/>
      <c r="F6" s="225"/>
      <c r="G6" s="225"/>
      <c r="H6" s="225"/>
      <c r="I6" s="225"/>
      <c r="J6" s="87"/>
      <c r="K6" s="5"/>
      <c r="L6" s="5"/>
      <c r="M6" s="2"/>
      <c r="N6" s="2"/>
      <c r="O6" s="2"/>
      <c r="P6" s="2"/>
      <c r="Q6" s="2"/>
      <c r="R6" s="2"/>
      <c r="S6" s="2"/>
    </row>
    <row r="7" spans="1:19" ht="13.2" customHeight="1">
      <c r="A7" s="79"/>
      <c r="B7" s="87"/>
      <c r="C7" s="87"/>
      <c r="D7" s="87"/>
      <c r="E7" s="87"/>
      <c r="F7" s="87"/>
      <c r="G7" s="87"/>
      <c r="H7" s="87"/>
      <c r="I7" s="87"/>
      <c r="J7" s="87"/>
      <c r="K7" s="5"/>
      <c r="L7" s="5"/>
      <c r="M7" s="2"/>
      <c r="N7" s="2"/>
      <c r="O7" s="2"/>
      <c r="P7" s="2"/>
      <c r="Q7" s="2"/>
      <c r="R7" s="2"/>
      <c r="S7" s="2"/>
    </row>
    <row r="8" spans="1:19" ht="13.2" customHeight="1">
      <c r="A8" s="79"/>
      <c r="B8" s="79" t="s">
        <v>7</v>
      </c>
      <c r="C8" s="79"/>
      <c r="D8" s="79"/>
      <c r="E8" s="79"/>
      <c r="F8" s="79"/>
      <c r="G8" s="79"/>
      <c r="H8" s="79"/>
      <c r="I8" s="79"/>
      <c r="J8" s="2"/>
      <c r="K8" s="2"/>
      <c r="L8" s="2"/>
      <c r="M8" s="2"/>
      <c r="N8" s="2"/>
      <c r="O8" s="2"/>
      <c r="P8" s="2"/>
      <c r="Q8" s="2"/>
      <c r="R8" s="2"/>
      <c r="S8" s="2"/>
    </row>
    <row r="9" spans="1:19" ht="13.2" customHeight="1">
      <c r="A9" s="79"/>
      <c r="B9" s="196" t="s">
        <v>6</v>
      </c>
      <c r="C9" s="196" t="s">
        <v>14</v>
      </c>
      <c r="D9" s="155" t="s">
        <v>5</v>
      </c>
      <c r="E9" s="79"/>
      <c r="F9" s="79"/>
      <c r="G9" s="79"/>
      <c r="H9" s="79"/>
      <c r="I9" s="79"/>
      <c r="J9" s="2"/>
      <c r="K9" s="2" t="s">
        <v>4</v>
      </c>
      <c r="L9" s="2"/>
      <c r="M9" s="2"/>
      <c r="N9" s="2"/>
      <c r="O9" s="2"/>
      <c r="P9" s="2"/>
      <c r="Q9" s="2"/>
      <c r="R9" s="2"/>
      <c r="S9" s="2"/>
    </row>
    <row r="10" spans="1:19" ht="13.2" customHeight="1">
      <c r="A10" s="79"/>
      <c r="B10" s="34" t="s">
        <v>144</v>
      </c>
      <c r="C10" s="34" t="s">
        <v>168</v>
      </c>
      <c r="D10" s="197" t="s">
        <v>1</v>
      </c>
      <c r="E10" s="79"/>
      <c r="F10" s="79"/>
      <c r="G10" s="79"/>
      <c r="H10" s="79"/>
      <c r="I10" s="79"/>
      <c r="J10" s="2"/>
      <c r="K10" s="2"/>
      <c r="L10" s="2"/>
      <c r="M10" s="2"/>
      <c r="N10" s="2"/>
      <c r="O10" s="2"/>
      <c r="P10" s="2"/>
      <c r="Q10" s="2"/>
      <c r="R10" s="2"/>
      <c r="S10" s="2"/>
    </row>
    <row r="11" spans="1:19" ht="13.2" customHeight="1">
      <c r="A11" s="79"/>
      <c r="B11" s="34" t="s">
        <v>56</v>
      </c>
      <c r="C11" s="34" t="s">
        <v>15</v>
      </c>
      <c r="D11" s="197" t="s">
        <v>1</v>
      </c>
      <c r="E11" s="79"/>
      <c r="F11" s="79"/>
      <c r="G11" s="79"/>
      <c r="H11" s="79"/>
      <c r="I11" s="79"/>
      <c r="J11" s="2"/>
      <c r="K11" s="2"/>
      <c r="L11" s="2"/>
      <c r="M11" s="2"/>
      <c r="N11" s="2"/>
      <c r="O11" s="2"/>
      <c r="P11" s="2"/>
      <c r="Q11" s="2"/>
      <c r="R11" s="2"/>
      <c r="S11" s="2"/>
    </row>
    <row r="12" spans="1:19" ht="13.2" customHeight="1">
      <c r="A12" s="79"/>
      <c r="B12" s="34" t="s">
        <v>8</v>
      </c>
      <c r="C12" s="34" t="s">
        <v>68</v>
      </c>
      <c r="D12" s="77" t="s">
        <v>1</v>
      </c>
      <c r="E12" s="79"/>
      <c r="F12" s="79"/>
      <c r="G12" s="79"/>
      <c r="H12" s="79"/>
      <c r="I12" s="79"/>
      <c r="J12" s="2"/>
      <c r="K12" s="2"/>
      <c r="L12" s="2"/>
      <c r="M12" s="2"/>
      <c r="N12" s="2"/>
      <c r="O12" s="2"/>
      <c r="P12" s="2"/>
      <c r="Q12" s="2"/>
      <c r="R12" s="2"/>
      <c r="S12" s="2"/>
    </row>
    <row r="13" spans="1:19" ht="13.2" customHeight="1">
      <c r="A13" s="79"/>
      <c r="B13" s="34" t="s">
        <v>174</v>
      </c>
      <c r="C13" s="34" t="s">
        <v>162</v>
      </c>
      <c r="D13" s="77" t="s">
        <v>1</v>
      </c>
      <c r="E13" s="79"/>
      <c r="F13" s="79"/>
      <c r="G13" s="79"/>
      <c r="H13" s="79"/>
      <c r="I13" s="79"/>
      <c r="J13" s="2"/>
      <c r="K13" s="2"/>
      <c r="L13" s="2"/>
      <c r="M13" s="2"/>
      <c r="N13" s="2"/>
      <c r="O13" s="2"/>
      <c r="P13" s="2"/>
      <c r="Q13" s="2"/>
      <c r="R13" s="2"/>
      <c r="S13" s="2"/>
    </row>
    <row r="14" spans="1:19" ht="13.2" customHeight="1">
      <c r="A14" s="79"/>
      <c r="B14" s="34" t="s">
        <v>57</v>
      </c>
      <c r="C14" s="34" t="s">
        <v>58</v>
      </c>
      <c r="D14" s="77" t="s">
        <v>71</v>
      </c>
      <c r="E14" s="79"/>
      <c r="F14" s="79"/>
      <c r="G14" s="79"/>
      <c r="H14" s="79"/>
      <c r="I14" s="79"/>
      <c r="J14" s="2"/>
      <c r="K14" s="2"/>
      <c r="L14" s="2"/>
      <c r="M14" s="2"/>
      <c r="N14" s="2"/>
      <c r="O14" s="2"/>
      <c r="P14" s="2"/>
      <c r="Q14" s="2"/>
      <c r="R14" s="2"/>
      <c r="S14" s="2"/>
    </row>
    <row r="15" spans="1:19" ht="13.2" customHeight="1">
      <c r="A15" s="79"/>
      <c r="B15" s="34" t="s">
        <v>59</v>
      </c>
      <c r="C15" s="34" t="s">
        <v>16</v>
      </c>
      <c r="D15" s="77" t="s">
        <v>71</v>
      </c>
      <c r="E15" s="79"/>
      <c r="F15" s="79"/>
      <c r="G15" s="79"/>
      <c r="H15" s="79"/>
      <c r="I15" s="79"/>
      <c r="J15" s="2"/>
      <c r="K15" s="2"/>
      <c r="L15" s="2"/>
      <c r="M15" s="2"/>
      <c r="N15" s="2"/>
      <c r="O15" s="2"/>
      <c r="P15" s="2"/>
      <c r="Q15" s="2"/>
      <c r="R15" s="2"/>
      <c r="S15" s="2"/>
    </row>
    <row r="16" spans="1:19" ht="13.2" customHeight="1">
      <c r="A16" s="79"/>
      <c r="B16" s="34" t="s">
        <v>233</v>
      </c>
      <c r="C16" s="34" t="s">
        <v>234</v>
      </c>
      <c r="D16" s="77" t="s">
        <v>71</v>
      </c>
      <c r="E16" s="79"/>
      <c r="F16" s="79"/>
      <c r="G16" s="79"/>
      <c r="H16" s="79"/>
      <c r="I16" s="79"/>
      <c r="J16" s="2"/>
      <c r="K16" s="2"/>
      <c r="L16" s="2"/>
      <c r="M16" s="2"/>
      <c r="N16" s="2"/>
      <c r="O16" s="2"/>
      <c r="P16" s="2"/>
      <c r="Q16" s="2"/>
      <c r="R16" s="2"/>
      <c r="S16" s="2"/>
    </row>
    <row r="17" spans="1:19" ht="13.2" customHeight="1">
      <c r="A17" s="79"/>
      <c r="B17" s="34" t="s">
        <v>9</v>
      </c>
      <c r="C17" s="34" t="s">
        <v>179</v>
      </c>
      <c r="D17" s="16" t="s">
        <v>0</v>
      </c>
      <c r="E17" s="79"/>
      <c r="F17" s="79"/>
      <c r="G17" s="79"/>
      <c r="H17" s="79"/>
      <c r="I17" s="79"/>
      <c r="J17" s="2"/>
      <c r="K17" s="2"/>
      <c r="L17" s="2"/>
      <c r="M17" s="2"/>
      <c r="N17" s="2"/>
      <c r="O17" s="2"/>
      <c r="P17" s="2"/>
      <c r="Q17" s="2"/>
      <c r="R17" s="2"/>
      <c r="S17" s="2"/>
    </row>
    <row r="18" spans="1:19" ht="13.2" customHeight="1">
      <c r="A18" s="79"/>
      <c r="B18" s="34" t="s">
        <v>115</v>
      </c>
      <c r="C18" s="34" t="s">
        <v>22</v>
      </c>
      <c r="D18" s="16" t="s">
        <v>1</v>
      </c>
      <c r="E18" s="79"/>
      <c r="F18" s="79"/>
      <c r="G18" s="79"/>
      <c r="H18" s="79"/>
      <c r="I18" s="79"/>
      <c r="J18" s="2"/>
      <c r="K18" s="2"/>
      <c r="L18" s="2"/>
      <c r="M18" s="2"/>
      <c r="N18" s="2"/>
      <c r="O18" s="2"/>
      <c r="P18" s="2"/>
      <c r="Q18" s="2"/>
      <c r="R18" s="2"/>
      <c r="S18" s="2"/>
    </row>
    <row r="19" spans="1:19" ht="13.2" customHeight="1">
      <c r="A19" s="79"/>
      <c r="B19" s="15" t="s">
        <v>10</v>
      </c>
      <c r="C19" s="15" t="s">
        <v>63</v>
      </c>
      <c r="D19" s="77" t="s">
        <v>71</v>
      </c>
      <c r="E19" s="79"/>
      <c r="F19" s="79"/>
      <c r="G19" s="79"/>
      <c r="H19" s="79"/>
      <c r="I19" s="79"/>
      <c r="J19" s="2"/>
      <c r="K19" s="2"/>
      <c r="L19" s="2"/>
      <c r="M19" s="2"/>
      <c r="N19" s="2"/>
      <c r="O19" s="2"/>
      <c r="P19" s="2"/>
      <c r="Q19" s="2"/>
      <c r="R19" s="2"/>
      <c r="S19" s="2"/>
    </row>
    <row r="20" spans="1:19" ht="13.2" customHeight="1">
      <c r="A20" s="79"/>
      <c r="B20" s="15" t="s">
        <v>181</v>
      </c>
      <c r="C20" s="15" t="s">
        <v>60</v>
      </c>
      <c r="D20" s="16" t="s">
        <v>1</v>
      </c>
      <c r="E20" s="79"/>
      <c r="F20" s="79"/>
      <c r="G20" s="79"/>
      <c r="H20" s="79"/>
      <c r="I20" s="79"/>
      <c r="J20" s="2"/>
      <c r="K20" s="2"/>
      <c r="L20" s="2"/>
      <c r="M20" s="2"/>
      <c r="N20" s="2"/>
      <c r="O20" s="2"/>
      <c r="P20" s="2"/>
      <c r="Q20" s="2"/>
      <c r="R20" s="2"/>
      <c r="S20" s="2"/>
    </row>
    <row r="21" spans="1:19" ht="13.2" customHeight="1">
      <c r="A21" s="79"/>
      <c r="B21" s="15" t="s">
        <v>12</v>
      </c>
      <c r="C21" s="15" t="s">
        <v>15</v>
      </c>
      <c r="D21" s="16" t="s">
        <v>1</v>
      </c>
      <c r="E21" s="79"/>
      <c r="F21" s="79"/>
      <c r="G21" s="79"/>
      <c r="H21" s="79"/>
      <c r="I21" s="79"/>
      <c r="J21" s="2"/>
      <c r="K21" s="2"/>
      <c r="L21" s="2"/>
      <c r="M21" s="2"/>
      <c r="N21" s="2"/>
      <c r="O21" s="2"/>
      <c r="P21" s="2"/>
      <c r="Q21" s="2"/>
      <c r="R21" s="2"/>
      <c r="S21" s="2"/>
    </row>
    <row r="22" spans="1:19" ht="13.2" customHeight="1">
      <c r="A22" s="79"/>
      <c r="B22" s="15" t="s">
        <v>61</v>
      </c>
      <c r="C22" s="15" t="s">
        <v>58</v>
      </c>
      <c r="D22" s="77" t="s">
        <v>71</v>
      </c>
      <c r="E22" s="79"/>
      <c r="F22" s="79"/>
      <c r="G22" s="79"/>
      <c r="H22" s="79"/>
      <c r="I22" s="79"/>
      <c r="J22" s="2"/>
      <c r="K22" s="2"/>
      <c r="L22" s="2"/>
      <c r="M22" s="2"/>
      <c r="N22" s="2"/>
      <c r="O22" s="2"/>
      <c r="P22" s="2"/>
      <c r="Q22" s="2"/>
      <c r="R22" s="2"/>
      <c r="S22" s="2"/>
    </row>
    <row r="23" spans="1:19" ht="13.2" customHeight="1">
      <c r="A23" s="79"/>
      <c r="B23" s="15" t="s">
        <v>175</v>
      </c>
      <c r="C23" s="15" t="s">
        <v>162</v>
      </c>
      <c r="D23" s="77" t="s">
        <v>1</v>
      </c>
      <c r="E23" s="79"/>
      <c r="F23" s="79"/>
      <c r="G23" s="79"/>
      <c r="H23" s="79"/>
      <c r="I23" s="79"/>
      <c r="J23" s="2"/>
      <c r="K23" s="2"/>
      <c r="L23" s="2"/>
      <c r="M23" s="2"/>
      <c r="N23" s="2"/>
      <c r="O23" s="2"/>
      <c r="P23" s="2"/>
      <c r="Q23" s="2"/>
      <c r="R23" s="2"/>
      <c r="S23" s="2"/>
    </row>
    <row r="24" spans="1:19" ht="13.2" customHeight="1">
      <c r="A24" s="79"/>
      <c r="B24" s="15" t="s">
        <v>11</v>
      </c>
      <c r="C24" s="15" t="s">
        <v>164</v>
      </c>
      <c r="D24" s="77" t="s">
        <v>1</v>
      </c>
      <c r="E24" s="79"/>
      <c r="F24" s="79"/>
      <c r="G24" s="79"/>
      <c r="H24" s="79"/>
      <c r="I24" s="79"/>
      <c r="J24" s="2"/>
      <c r="K24" s="2"/>
      <c r="L24" s="2"/>
      <c r="M24" s="2"/>
      <c r="N24" s="2"/>
      <c r="O24" s="2"/>
      <c r="P24" s="2"/>
      <c r="Q24" s="2"/>
      <c r="R24" s="2"/>
      <c r="S24" s="2"/>
    </row>
    <row r="25" spans="1:19" ht="13.2" customHeight="1">
      <c r="A25" s="79"/>
      <c r="B25" s="15" t="s">
        <v>62</v>
      </c>
      <c r="C25" s="15" t="s">
        <v>63</v>
      </c>
      <c r="D25" s="77" t="s">
        <v>71</v>
      </c>
      <c r="E25" s="79"/>
      <c r="F25" s="79"/>
      <c r="G25" s="79"/>
      <c r="H25" s="79"/>
      <c r="I25" s="79"/>
      <c r="J25" s="2"/>
      <c r="K25" s="2"/>
      <c r="L25" s="2"/>
      <c r="M25" s="2"/>
      <c r="N25" s="2"/>
      <c r="O25" s="2"/>
      <c r="P25" s="2"/>
      <c r="Q25" s="2"/>
      <c r="R25" s="2"/>
      <c r="S25" s="2"/>
    </row>
    <row r="26" spans="1:19" ht="13.2" customHeight="1">
      <c r="A26" s="79"/>
      <c r="B26" s="15" t="s">
        <v>3</v>
      </c>
      <c r="C26" s="15" t="s">
        <v>22</v>
      </c>
      <c r="D26" s="77" t="s">
        <v>21</v>
      </c>
      <c r="E26" s="79"/>
      <c r="F26" s="79"/>
      <c r="G26" s="79"/>
      <c r="H26" s="79"/>
      <c r="I26" s="79"/>
      <c r="J26" s="2"/>
      <c r="K26" s="2"/>
      <c r="L26" s="2"/>
      <c r="M26" s="2"/>
      <c r="N26" s="2"/>
      <c r="O26" s="2"/>
      <c r="P26" s="2"/>
      <c r="Q26" s="2"/>
      <c r="R26" s="2"/>
      <c r="S26" s="2"/>
    </row>
    <row r="27" spans="1:19" ht="13.2" customHeight="1">
      <c r="A27" s="79"/>
      <c r="B27" s="15" t="s">
        <v>25</v>
      </c>
      <c r="C27" s="15" t="s">
        <v>165</v>
      </c>
      <c r="D27" s="77" t="s">
        <v>1</v>
      </c>
      <c r="E27" s="79"/>
      <c r="F27" s="79"/>
      <c r="G27" s="79"/>
      <c r="H27" s="79"/>
      <c r="I27" s="79"/>
      <c r="J27" s="2"/>
      <c r="K27" s="2"/>
      <c r="L27" s="2"/>
      <c r="M27" s="2"/>
      <c r="N27" s="2"/>
      <c r="O27" s="2"/>
      <c r="P27" s="2"/>
      <c r="Q27" s="2"/>
      <c r="R27" s="2"/>
      <c r="S27" s="2"/>
    </row>
    <row r="28" spans="1:19" ht="13.2" customHeight="1">
      <c r="A28" s="79"/>
      <c r="B28" s="15" t="s">
        <v>17</v>
      </c>
      <c r="C28" s="15" t="s">
        <v>164</v>
      </c>
      <c r="D28" s="77" t="s">
        <v>0</v>
      </c>
      <c r="E28" s="79"/>
      <c r="F28" s="79"/>
      <c r="G28" s="79"/>
      <c r="H28" s="79"/>
      <c r="I28" s="79"/>
      <c r="J28" s="2"/>
      <c r="K28" s="2"/>
      <c r="L28" s="2"/>
      <c r="M28" s="2"/>
      <c r="N28" s="2"/>
      <c r="O28" s="2"/>
      <c r="P28" s="2"/>
      <c r="Q28" s="2"/>
      <c r="R28" s="2"/>
      <c r="S28" s="2"/>
    </row>
    <row r="29" spans="1:19" ht="13.2" customHeight="1">
      <c r="A29" s="79"/>
      <c r="B29" s="15" t="s">
        <v>13</v>
      </c>
      <c r="C29" s="15" t="s">
        <v>15</v>
      </c>
      <c r="D29" s="77" t="s">
        <v>1</v>
      </c>
      <c r="E29" s="79"/>
      <c r="F29" s="79"/>
      <c r="G29" s="79"/>
      <c r="H29" s="79"/>
      <c r="I29" s="79"/>
      <c r="J29" s="2"/>
      <c r="K29" s="2"/>
      <c r="L29" s="2"/>
      <c r="M29" s="2"/>
      <c r="N29" s="2"/>
      <c r="O29" s="2"/>
      <c r="P29" s="2"/>
      <c r="Q29" s="2"/>
      <c r="R29" s="2"/>
      <c r="S29" s="2"/>
    </row>
    <row r="30" spans="1:19" ht="13.2" customHeight="1">
      <c r="A30" s="79"/>
      <c r="B30" s="15" t="s">
        <v>64</v>
      </c>
      <c r="C30" s="15" t="s">
        <v>63</v>
      </c>
      <c r="D30" s="77" t="s">
        <v>71</v>
      </c>
      <c r="E30" s="79"/>
      <c r="F30" s="79"/>
      <c r="G30" s="79"/>
      <c r="H30" s="79"/>
      <c r="I30" s="79"/>
      <c r="J30" s="2"/>
      <c r="K30" s="2"/>
      <c r="L30" s="2"/>
      <c r="M30" s="2"/>
      <c r="N30" s="2"/>
      <c r="O30" s="2"/>
      <c r="P30" s="2"/>
      <c r="Q30" s="2"/>
      <c r="R30" s="2"/>
      <c r="S30" s="2"/>
    </row>
    <row r="31" spans="1:19" ht="13.2" customHeight="1">
      <c r="A31" s="79"/>
      <c r="B31" s="15" t="s">
        <v>65</v>
      </c>
      <c r="C31" s="15" t="s">
        <v>58</v>
      </c>
      <c r="D31" s="77" t="s">
        <v>71</v>
      </c>
      <c r="E31" s="79"/>
      <c r="F31" s="79"/>
      <c r="G31" s="79"/>
      <c r="H31" s="79"/>
      <c r="I31" s="79"/>
      <c r="J31" s="2"/>
      <c r="K31" s="2"/>
      <c r="L31" s="2"/>
      <c r="M31" s="2"/>
      <c r="N31" s="2"/>
      <c r="O31" s="2"/>
      <c r="P31" s="2"/>
      <c r="Q31" s="2"/>
      <c r="R31" s="2"/>
      <c r="S31" s="2"/>
    </row>
    <row r="32" spans="1:19" ht="13.2" customHeight="1">
      <c r="A32" s="79"/>
      <c r="B32" s="15" t="s">
        <v>182</v>
      </c>
      <c r="C32" s="15" t="s">
        <v>176</v>
      </c>
      <c r="D32" s="77" t="s">
        <v>21</v>
      </c>
      <c r="E32" s="79"/>
      <c r="F32" s="79"/>
      <c r="G32" s="79"/>
      <c r="H32" s="79"/>
      <c r="I32" s="79"/>
      <c r="J32" s="2"/>
      <c r="K32" s="2"/>
      <c r="L32" s="2"/>
      <c r="M32" s="2"/>
      <c r="N32" s="2"/>
      <c r="O32" s="2"/>
      <c r="P32" s="2"/>
      <c r="Q32" s="2"/>
      <c r="R32" s="2"/>
      <c r="S32" s="2"/>
    </row>
    <row r="33" spans="1:19" ht="13.2" customHeight="1">
      <c r="A33" s="79"/>
      <c r="B33" s="15" t="s">
        <v>145</v>
      </c>
      <c r="C33" s="15" t="s">
        <v>166</v>
      </c>
      <c r="D33" s="77" t="s">
        <v>1</v>
      </c>
      <c r="E33" s="79"/>
      <c r="F33" s="79"/>
      <c r="G33" s="79"/>
      <c r="H33" s="79"/>
      <c r="I33" s="79"/>
      <c r="J33" s="2"/>
      <c r="K33" s="2"/>
      <c r="L33" s="2"/>
      <c r="M33" s="2"/>
      <c r="N33" s="2"/>
      <c r="O33" s="2"/>
      <c r="P33" s="2"/>
      <c r="Q33" s="2"/>
      <c r="R33" s="2"/>
      <c r="S33" s="2"/>
    </row>
    <row r="34" spans="1:19" ht="13.2" customHeight="1">
      <c r="A34" s="79"/>
      <c r="B34" s="15" t="s">
        <v>155</v>
      </c>
      <c r="C34" s="15" t="s">
        <v>156</v>
      </c>
      <c r="D34" s="77" t="s">
        <v>1</v>
      </c>
      <c r="E34" s="79"/>
      <c r="F34" s="79"/>
      <c r="G34" s="79"/>
      <c r="H34" s="79"/>
      <c r="I34" s="79"/>
      <c r="J34" s="2"/>
      <c r="K34" s="2"/>
      <c r="L34" s="2"/>
      <c r="M34" s="2"/>
      <c r="N34" s="2"/>
      <c r="O34" s="2"/>
      <c r="P34" s="2"/>
      <c r="Q34" s="2"/>
      <c r="R34" s="2"/>
      <c r="S34" s="2"/>
    </row>
    <row r="35" spans="1:19" ht="13.2" customHeight="1">
      <c r="A35" s="79"/>
      <c r="B35" s="15" t="s">
        <v>66</v>
      </c>
      <c r="C35" s="15" t="s">
        <v>67</v>
      </c>
      <c r="D35" s="77" t="s">
        <v>71</v>
      </c>
      <c r="E35" s="79"/>
      <c r="F35" s="79"/>
      <c r="G35" s="79"/>
      <c r="H35" s="79"/>
      <c r="I35" s="79"/>
      <c r="J35" s="2"/>
      <c r="K35" s="2"/>
      <c r="L35" s="2"/>
      <c r="M35" s="2"/>
      <c r="N35" s="2"/>
      <c r="O35" s="2"/>
      <c r="P35" s="2"/>
      <c r="Q35" s="2"/>
      <c r="R35" s="2"/>
      <c r="S35" s="2"/>
    </row>
    <row r="36" spans="1:19" ht="13.2" customHeight="1">
      <c r="A36" s="79"/>
      <c r="B36" s="15" t="s">
        <v>183</v>
      </c>
      <c r="C36" s="15" t="s">
        <v>187</v>
      </c>
      <c r="D36" s="77" t="s">
        <v>1</v>
      </c>
      <c r="E36" s="79"/>
      <c r="F36" s="79"/>
      <c r="G36" s="79"/>
      <c r="H36" s="79"/>
      <c r="I36" s="79"/>
      <c r="J36" s="2"/>
      <c r="K36" s="2"/>
      <c r="L36" s="2"/>
      <c r="M36" s="2"/>
      <c r="N36" s="2"/>
      <c r="O36" s="2"/>
      <c r="P36" s="2"/>
      <c r="Q36" s="2"/>
      <c r="R36" s="2"/>
      <c r="S36" s="2"/>
    </row>
    <row r="37" spans="1:19" ht="13.2" customHeight="1">
      <c r="A37" s="79"/>
      <c r="B37" s="15" t="s">
        <v>18</v>
      </c>
      <c r="C37" s="15" t="s">
        <v>164</v>
      </c>
      <c r="D37" s="77" t="s">
        <v>0</v>
      </c>
      <c r="E37" s="79"/>
      <c r="F37" s="79"/>
      <c r="G37" s="79"/>
      <c r="H37" s="79"/>
      <c r="I37" s="79"/>
      <c r="J37" s="2"/>
      <c r="K37" s="2"/>
      <c r="L37" s="2"/>
      <c r="M37" s="2"/>
      <c r="N37" s="2"/>
      <c r="O37" s="2"/>
      <c r="P37" s="2"/>
      <c r="Q37" s="2"/>
      <c r="R37" s="2"/>
      <c r="S37" s="2"/>
    </row>
    <row r="38" spans="1:19" ht="13.2" customHeight="1">
      <c r="A38" s="79"/>
      <c r="B38" s="15" t="s">
        <v>2</v>
      </c>
      <c r="C38" s="15" t="s">
        <v>178</v>
      </c>
      <c r="D38" s="77" t="s">
        <v>0</v>
      </c>
      <c r="E38" s="79"/>
      <c r="F38" s="79"/>
      <c r="G38" s="79"/>
      <c r="H38" s="79"/>
      <c r="I38" s="79"/>
      <c r="J38" s="2"/>
      <c r="K38" s="2"/>
      <c r="L38" s="2"/>
      <c r="M38" s="2"/>
      <c r="N38" s="2"/>
      <c r="O38" s="2"/>
      <c r="P38" s="2"/>
      <c r="Q38" s="2"/>
      <c r="R38" s="2"/>
      <c r="S38" s="2"/>
    </row>
    <row r="39" spans="1:19" ht="13.2" customHeight="1">
      <c r="A39" s="79"/>
      <c r="B39" s="15" t="s">
        <v>177</v>
      </c>
      <c r="C39" s="15" t="s">
        <v>162</v>
      </c>
      <c r="D39" s="77" t="s">
        <v>1</v>
      </c>
      <c r="E39" s="79"/>
      <c r="F39" s="79"/>
      <c r="G39" s="79"/>
      <c r="H39" s="79"/>
      <c r="I39" s="79"/>
      <c r="J39" s="2"/>
      <c r="K39" s="2"/>
      <c r="L39" s="2"/>
      <c r="M39" s="2"/>
      <c r="N39" s="2"/>
      <c r="O39" s="2"/>
      <c r="P39" s="2"/>
      <c r="Q39" s="2"/>
      <c r="R39" s="2"/>
      <c r="S39" s="2"/>
    </row>
    <row r="40" spans="1:19" ht="13.2" customHeight="1">
      <c r="A40" s="79"/>
      <c r="B40" s="15" t="s">
        <v>19</v>
      </c>
      <c r="C40" s="15" t="s">
        <v>68</v>
      </c>
      <c r="D40" s="16" t="s">
        <v>1</v>
      </c>
      <c r="E40" s="79"/>
      <c r="F40" s="79"/>
      <c r="G40" s="79"/>
      <c r="H40" s="79"/>
      <c r="I40" s="79"/>
      <c r="J40" s="2"/>
      <c r="K40" s="2"/>
      <c r="L40" s="2"/>
      <c r="M40" s="2"/>
      <c r="N40" s="2"/>
      <c r="O40" s="2"/>
      <c r="P40" s="2"/>
      <c r="Q40" s="2"/>
      <c r="R40" s="2"/>
      <c r="S40" s="2"/>
    </row>
    <row r="41" spans="1:19" ht="13.2" customHeight="1">
      <c r="A41" s="79"/>
      <c r="B41" s="15" t="s">
        <v>69</v>
      </c>
      <c r="C41" s="15" t="s">
        <v>68</v>
      </c>
      <c r="D41" s="16" t="s">
        <v>1</v>
      </c>
      <c r="E41" s="79"/>
      <c r="F41" s="79"/>
      <c r="G41" s="79"/>
      <c r="H41" s="79"/>
      <c r="I41" s="79"/>
      <c r="J41" s="2"/>
      <c r="K41" s="2"/>
      <c r="L41" s="2"/>
      <c r="M41" s="2"/>
      <c r="N41" s="2"/>
      <c r="O41" s="2"/>
      <c r="P41" s="2"/>
      <c r="Q41" s="2"/>
      <c r="R41" s="2"/>
      <c r="S41" s="2"/>
    </row>
    <row r="42" spans="1:19" ht="13.2" customHeight="1">
      <c r="A42" s="79"/>
      <c r="B42" s="15" t="s">
        <v>159</v>
      </c>
      <c r="C42" s="15" t="s">
        <v>186</v>
      </c>
      <c r="D42" s="77" t="s">
        <v>1</v>
      </c>
      <c r="E42" s="79"/>
      <c r="F42" s="79"/>
      <c r="G42" s="79"/>
      <c r="H42" s="79"/>
      <c r="I42" s="79"/>
      <c r="J42" s="2"/>
      <c r="K42" s="2"/>
      <c r="L42" s="2"/>
      <c r="M42" s="2"/>
      <c r="N42" s="2"/>
      <c r="O42" s="2"/>
      <c r="P42" s="2"/>
      <c r="Q42" s="2"/>
      <c r="R42" s="2"/>
      <c r="S42" s="2"/>
    </row>
    <row r="43" spans="1:19" ht="13.2" customHeight="1">
      <c r="A43" s="79"/>
      <c r="B43" s="15" t="s">
        <v>117</v>
      </c>
      <c r="C43" s="15" t="s">
        <v>58</v>
      </c>
      <c r="D43" s="77" t="s">
        <v>71</v>
      </c>
      <c r="E43" s="79"/>
      <c r="F43" s="79"/>
      <c r="G43" s="79"/>
      <c r="H43" s="79"/>
      <c r="I43" s="79"/>
      <c r="J43" s="2"/>
      <c r="K43" s="2"/>
      <c r="L43" s="2"/>
      <c r="M43" s="2"/>
      <c r="N43" s="2"/>
      <c r="O43" s="2"/>
      <c r="P43" s="2"/>
      <c r="Q43" s="2"/>
      <c r="R43" s="2"/>
      <c r="S43" s="2"/>
    </row>
    <row r="44" spans="1:19" ht="13.2" customHeight="1">
      <c r="A44" s="79"/>
      <c r="B44" s="15" t="s">
        <v>27</v>
      </c>
      <c r="C44" s="15" t="s">
        <v>26</v>
      </c>
      <c r="D44" s="16" t="s">
        <v>0</v>
      </c>
      <c r="E44" s="79"/>
      <c r="F44" s="79"/>
      <c r="G44" s="79"/>
      <c r="H44" s="79"/>
      <c r="I44" s="79"/>
      <c r="J44" s="2"/>
      <c r="K44" s="2"/>
      <c r="L44" s="2"/>
      <c r="M44" s="2"/>
      <c r="N44" s="2"/>
      <c r="O44" s="2"/>
      <c r="P44" s="2"/>
      <c r="Q44" s="2"/>
      <c r="R44" s="2"/>
      <c r="S44" s="2"/>
    </row>
    <row r="45" spans="1:19" ht="13.2" customHeight="1">
      <c r="A45" s="79"/>
      <c r="B45" s="15" t="s">
        <v>23</v>
      </c>
      <c r="C45" s="15" t="s">
        <v>167</v>
      </c>
      <c r="D45" s="77" t="s">
        <v>1</v>
      </c>
      <c r="E45" s="79"/>
      <c r="F45" s="79"/>
      <c r="G45" s="79"/>
      <c r="H45" s="79"/>
      <c r="I45" s="79"/>
      <c r="J45" s="2"/>
      <c r="K45" s="2"/>
      <c r="L45" s="2"/>
      <c r="M45" s="2"/>
      <c r="N45" s="2"/>
      <c r="O45" s="2"/>
      <c r="P45" s="2"/>
      <c r="Q45" s="2"/>
      <c r="R45" s="2"/>
      <c r="S45" s="2"/>
    </row>
    <row r="46" spans="1:19" ht="13.2" customHeight="1">
      <c r="A46" s="79"/>
      <c r="B46" s="15" t="s">
        <v>231</v>
      </c>
      <c r="C46" s="15" t="s">
        <v>232</v>
      </c>
      <c r="D46" s="77" t="s">
        <v>71</v>
      </c>
      <c r="E46" s="79"/>
      <c r="F46" s="79"/>
      <c r="G46" s="79"/>
      <c r="H46" s="79"/>
      <c r="I46" s="79"/>
      <c r="J46" s="2"/>
      <c r="K46" s="2"/>
      <c r="L46" s="2"/>
      <c r="M46" s="2"/>
      <c r="N46" s="2"/>
      <c r="O46" s="2"/>
      <c r="P46" s="2"/>
      <c r="Q46" s="2"/>
      <c r="R46" s="2"/>
      <c r="S46" s="2"/>
    </row>
    <row r="47" spans="1:19" ht="13.2" customHeight="1">
      <c r="A47" s="79"/>
      <c r="B47" s="15" t="s">
        <v>70</v>
      </c>
      <c r="C47" s="15" t="s">
        <v>58</v>
      </c>
      <c r="D47" s="77" t="s">
        <v>71</v>
      </c>
      <c r="E47" s="79"/>
      <c r="F47" s="79"/>
      <c r="G47" s="79"/>
      <c r="H47" s="79"/>
      <c r="I47" s="79"/>
      <c r="J47" s="2"/>
      <c r="K47" s="2"/>
      <c r="L47" s="2"/>
      <c r="M47" s="2"/>
      <c r="N47" s="2"/>
      <c r="O47" s="2"/>
      <c r="P47" s="2"/>
      <c r="Q47" s="2"/>
      <c r="R47" s="2"/>
      <c r="S47" s="2"/>
    </row>
    <row r="48" spans="1:19" ht="13.2" customHeight="1">
      <c r="A48" s="79"/>
      <c r="B48" s="15" t="s">
        <v>184</v>
      </c>
      <c r="C48" s="15" t="s">
        <v>185</v>
      </c>
      <c r="D48" s="77" t="s">
        <v>1</v>
      </c>
      <c r="E48" s="79"/>
      <c r="F48" s="79"/>
      <c r="G48" s="79"/>
      <c r="H48" s="79"/>
      <c r="I48" s="79"/>
      <c r="J48" s="2"/>
      <c r="K48" s="2"/>
      <c r="L48" s="2"/>
      <c r="M48" s="2"/>
      <c r="N48" s="2"/>
      <c r="O48" s="2"/>
      <c r="P48" s="2"/>
      <c r="Q48" s="2"/>
      <c r="R48" s="2"/>
      <c r="S48" s="2"/>
    </row>
    <row r="49" spans="1:19" ht="13.2" customHeight="1">
      <c r="A49" s="79"/>
      <c r="B49" s="15" t="s">
        <v>28</v>
      </c>
      <c r="C49" s="15" t="s">
        <v>164</v>
      </c>
      <c r="D49" s="16" t="s">
        <v>0</v>
      </c>
      <c r="E49" s="79"/>
      <c r="F49" s="79"/>
      <c r="G49" s="79"/>
      <c r="H49" s="79"/>
      <c r="I49" s="79"/>
      <c r="J49" s="2"/>
      <c r="K49" s="2"/>
      <c r="L49" s="2"/>
      <c r="M49" s="2"/>
      <c r="N49" s="2"/>
      <c r="O49" s="2"/>
      <c r="P49" s="2"/>
      <c r="Q49" s="2"/>
      <c r="R49" s="2"/>
      <c r="S49" s="2"/>
    </row>
    <row r="50" spans="1:19" ht="13.2" customHeight="1">
      <c r="A50" s="2"/>
      <c r="B50" s="3"/>
      <c r="C50" s="3"/>
      <c r="D50" s="3"/>
      <c r="E50" s="2"/>
      <c r="F50" s="2"/>
      <c r="G50" s="2"/>
      <c r="H50" s="2"/>
      <c r="I50" s="2"/>
      <c r="J50" s="2"/>
      <c r="K50" s="2"/>
      <c r="L50" s="2"/>
      <c r="M50" s="2"/>
      <c r="N50" s="2"/>
      <c r="O50" s="2"/>
      <c r="P50" s="2"/>
      <c r="Q50" s="2"/>
      <c r="R50" s="2"/>
      <c r="S50" s="2"/>
    </row>
    <row r="51" spans="1:19" ht="13.2" customHeight="1">
      <c r="A51" s="2"/>
      <c r="B51" s="3"/>
      <c r="C51" s="3"/>
      <c r="D51" s="3"/>
      <c r="E51" s="2"/>
      <c r="F51" s="2"/>
      <c r="G51" s="2"/>
      <c r="H51" s="2"/>
      <c r="I51" s="2"/>
      <c r="J51" s="2"/>
      <c r="K51" s="2"/>
      <c r="L51" s="2"/>
      <c r="M51" s="2"/>
      <c r="N51" s="2"/>
      <c r="O51" s="2"/>
      <c r="P51" s="2"/>
      <c r="Q51" s="2"/>
      <c r="R51" s="2"/>
      <c r="S51" s="2"/>
    </row>
    <row r="52" spans="1:19" ht="33" customHeight="1">
      <c r="A52" s="2"/>
      <c r="B52" s="224" t="s">
        <v>196</v>
      </c>
      <c r="C52" s="224"/>
      <c r="D52" s="224"/>
      <c r="E52" s="224"/>
      <c r="F52" s="224"/>
      <c r="G52" s="224"/>
      <c r="H52" s="224"/>
      <c r="I52" s="224"/>
      <c r="J52" s="86"/>
      <c r="K52" s="2"/>
      <c r="L52" s="2"/>
      <c r="M52" s="2"/>
      <c r="N52" s="2"/>
      <c r="O52" s="2"/>
      <c r="P52" s="2"/>
      <c r="Q52" s="2"/>
      <c r="R52" s="2"/>
      <c r="S52" s="2"/>
    </row>
    <row r="53" spans="1:19">
      <c r="A53" s="2"/>
      <c r="B53" s="3"/>
      <c r="C53" s="3"/>
      <c r="D53" s="3"/>
      <c r="E53" s="2"/>
      <c r="F53" s="2"/>
      <c r="G53" s="2"/>
      <c r="H53" s="2"/>
      <c r="I53" s="2"/>
      <c r="J53" s="2"/>
      <c r="K53" s="2"/>
      <c r="L53" s="2"/>
      <c r="M53" s="2"/>
      <c r="N53" s="2"/>
      <c r="O53" s="2"/>
      <c r="P53" s="2"/>
      <c r="Q53" s="2"/>
      <c r="R53" s="2"/>
      <c r="S53" s="2"/>
    </row>
    <row r="54" spans="1:19">
      <c r="A54" s="2"/>
      <c r="B54" s="3"/>
      <c r="C54" s="3"/>
      <c r="D54" s="3"/>
      <c r="E54" s="2"/>
      <c r="F54" s="2"/>
      <c r="G54" s="2"/>
      <c r="H54" s="2"/>
      <c r="I54" s="2"/>
      <c r="J54" s="2"/>
      <c r="K54" s="2"/>
      <c r="L54" s="2"/>
      <c r="M54" s="2"/>
      <c r="N54" s="2"/>
      <c r="O54" s="2"/>
      <c r="P54" s="2"/>
      <c r="Q54" s="2"/>
      <c r="R54" s="2"/>
      <c r="S54" s="2"/>
    </row>
    <row r="55" spans="1:19" ht="12.75" customHeight="1">
      <c r="A55" s="2"/>
      <c r="B55" s="3"/>
      <c r="C55" s="3"/>
      <c r="D55" s="3"/>
      <c r="E55" s="2"/>
      <c r="F55" s="2"/>
      <c r="G55" s="2"/>
      <c r="H55" s="2"/>
      <c r="I55" s="2"/>
      <c r="J55" s="2"/>
      <c r="K55" s="2"/>
      <c r="L55" s="2"/>
      <c r="M55" s="2"/>
      <c r="N55" s="2"/>
      <c r="O55" s="2"/>
      <c r="P55" s="2"/>
      <c r="Q55" s="2"/>
      <c r="R55" s="2"/>
      <c r="S55" s="2"/>
    </row>
    <row r="56" spans="1:19">
      <c r="A56" s="2"/>
      <c r="B56" s="3"/>
      <c r="C56" s="3"/>
      <c r="D56" s="3"/>
      <c r="E56" s="2"/>
      <c r="F56" s="2"/>
      <c r="G56" s="2"/>
      <c r="H56" s="2"/>
      <c r="I56" s="2"/>
      <c r="J56" s="2"/>
      <c r="K56" s="2"/>
      <c r="L56" s="2"/>
      <c r="M56" s="2"/>
      <c r="N56" s="2"/>
      <c r="O56" s="2"/>
      <c r="P56" s="2"/>
      <c r="Q56" s="2"/>
      <c r="R56" s="2"/>
      <c r="S56" s="2"/>
    </row>
    <row r="57" spans="1:19">
      <c r="A57" s="2"/>
      <c r="B57" s="3"/>
      <c r="C57" s="3"/>
      <c r="D57" s="3"/>
      <c r="E57" s="2"/>
      <c r="F57" s="2"/>
      <c r="G57" s="2"/>
      <c r="H57" s="2"/>
      <c r="I57" s="2"/>
      <c r="J57" s="2"/>
      <c r="K57" s="2"/>
      <c r="L57" s="2"/>
      <c r="M57" s="2"/>
      <c r="N57" s="2"/>
      <c r="O57" s="2"/>
      <c r="P57" s="2"/>
      <c r="Q57" s="2"/>
      <c r="R57" s="2"/>
      <c r="S57" s="2"/>
    </row>
    <row r="58" spans="1:19">
      <c r="A58" s="2"/>
      <c r="B58" s="3"/>
      <c r="C58" s="3"/>
      <c r="D58" s="3"/>
      <c r="E58" s="2"/>
      <c r="F58" s="2"/>
      <c r="G58" s="2"/>
      <c r="H58" s="2"/>
      <c r="I58" s="2"/>
      <c r="J58" s="2"/>
      <c r="K58" s="2"/>
      <c r="L58" s="2"/>
      <c r="M58" s="2"/>
      <c r="N58" s="2"/>
      <c r="O58" s="2"/>
      <c r="P58" s="2"/>
      <c r="Q58" s="2"/>
      <c r="R58" s="2"/>
      <c r="S58" s="2"/>
    </row>
    <row r="59" spans="1:19">
      <c r="A59" s="2"/>
      <c r="B59" s="2"/>
      <c r="C59" s="2"/>
      <c r="D59" s="2"/>
      <c r="E59" s="2"/>
      <c r="F59" s="2"/>
      <c r="G59" s="2"/>
      <c r="H59" s="2"/>
      <c r="I59" s="2"/>
      <c r="J59" s="2"/>
      <c r="K59" s="2"/>
      <c r="L59" s="2"/>
      <c r="M59" s="2"/>
      <c r="N59" s="2"/>
      <c r="O59" s="2"/>
      <c r="P59" s="2"/>
      <c r="Q59" s="2"/>
      <c r="R59" s="2"/>
      <c r="S59" s="2"/>
    </row>
    <row r="60" spans="1:19">
      <c r="A60" s="2"/>
      <c r="B60" s="2"/>
      <c r="C60" s="2"/>
      <c r="D60" s="2"/>
      <c r="E60" s="2"/>
      <c r="F60" s="2"/>
      <c r="G60" s="2"/>
      <c r="H60" s="2"/>
      <c r="I60" s="2"/>
      <c r="J60" s="2"/>
      <c r="K60" s="2"/>
      <c r="L60" s="2"/>
      <c r="M60" s="2"/>
      <c r="N60" s="2"/>
      <c r="O60" s="2"/>
      <c r="P60" s="2"/>
      <c r="Q60" s="2"/>
      <c r="R60" s="2"/>
      <c r="S60" s="2"/>
    </row>
    <row r="61" spans="1:19">
      <c r="A61" s="2"/>
      <c r="B61" s="2"/>
      <c r="C61" s="2"/>
      <c r="D61" s="2"/>
      <c r="E61" s="2"/>
      <c r="F61" s="2"/>
      <c r="G61" s="2"/>
      <c r="H61" s="2"/>
      <c r="I61" s="2"/>
      <c r="J61" s="2"/>
      <c r="K61" s="2"/>
      <c r="L61" s="2"/>
      <c r="M61" s="2"/>
      <c r="N61" s="2"/>
      <c r="O61" s="2"/>
      <c r="P61" s="2"/>
      <c r="Q61" s="2"/>
      <c r="R61" s="2"/>
      <c r="S61" s="2"/>
    </row>
    <row r="62" spans="1:19">
      <c r="A62" s="2"/>
      <c r="B62" s="2"/>
      <c r="C62" s="2"/>
      <c r="D62" s="2"/>
      <c r="E62" s="2"/>
      <c r="F62" s="2"/>
      <c r="G62" s="2"/>
      <c r="H62" s="2"/>
      <c r="I62" s="2"/>
      <c r="J62" s="2"/>
      <c r="K62" s="2"/>
      <c r="L62" s="2"/>
      <c r="M62" s="2"/>
      <c r="N62" s="2"/>
      <c r="O62" s="2"/>
      <c r="P62" s="2"/>
      <c r="Q62" s="2"/>
      <c r="R62" s="2"/>
      <c r="S62" s="2"/>
    </row>
    <row r="63" spans="1:19">
      <c r="A63" s="2"/>
      <c r="B63" s="2"/>
      <c r="C63" s="2"/>
      <c r="D63" s="2"/>
      <c r="E63" s="2"/>
      <c r="F63" s="2"/>
      <c r="G63" s="2"/>
      <c r="H63" s="2"/>
      <c r="I63" s="2"/>
      <c r="J63" s="2"/>
      <c r="K63" s="2"/>
      <c r="L63" s="2"/>
      <c r="M63" s="2"/>
      <c r="N63" s="2"/>
      <c r="O63" s="2"/>
      <c r="P63" s="2"/>
      <c r="Q63" s="2"/>
      <c r="R63" s="2"/>
      <c r="S63" s="2"/>
    </row>
    <row r="64" spans="1:19">
      <c r="A64" s="2"/>
      <c r="B64" s="2"/>
      <c r="C64" s="2"/>
      <c r="D64" s="2"/>
      <c r="E64" s="2"/>
      <c r="F64" s="2"/>
      <c r="G64" s="2"/>
      <c r="H64" s="2"/>
      <c r="I64" s="2"/>
      <c r="J64" s="2"/>
      <c r="K64" s="2"/>
      <c r="L64" s="2"/>
      <c r="M64" s="2"/>
      <c r="N64" s="2"/>
      <c r="O64" s="2"/>
      <c r="P64" s="2"/>
      <c r="Q64" s="2"/>
      <c r="R64" s="2"/>
      <c r="S64" s="2"/>
    </row>
    <row r="65" spans="1:19">
      <c r="A65" s="2"/>
      <c r="B65" s="2"/>
      <c r="C65" s="2"/>
      <c r="D65" s="2"/>
      <c r="E65" s="2"/>
      <c r="F65" s="2"/>
      <c r="G65" s="2"/>
      <c r="H65" s="2"/>
      <c r="I65" s="2"/>
      <c r="J65" s="2"/>
      <c r="K65" s="2"/>
      <c r="L65" s="2"/>
      <c r="M65" s="2"/>
      <c r="N65" s="2"/>
      <c r="O65" s="2"/>
      <c r="P65" s="2"/>
      <c r="Q65" s="2"/>
      <c r="R65" s="2"/>
      <c r="S65" s="2"/>
    </row>
    <row r="66" spans="1:19">
      <c r="A66" s="2"/>
      <c r="B66" s="2"/>
      <c r="C66" s="2"/>
      <c r="D66" s="2"/>
      <c r="E66" s="2"/>
      <c r="F66" s="2"/>
      <c r="G66" s="2"/>
      <c r="H66" s="2"/>
      <c r="I66" s="2"/>
      <c r="J66" s="2"/>
      <c r="K66" s="2"/>
      <c r="L66" s="2"/>
      <c r="M66" s="2"/>
      <c r="N66" s="2"/>
      <c r="O66" s="2"/>
      <c r="P66" s="2"/>
      <c r="Q66" s="2"/>
      <c r="R66" s="2"/>
      <c r="S66" s="2"/>
    </row>
    <row r="67" spans="1:19">
      <c r="A67" s="2"/>
      <c r="B67" s="2"/>
      <c r="C67" s="2"/>
      <c r="D67" s="2"/>
      <c r="E67" s="2"/>
      <c r="F67" s="2"/>
      <c r="G67" s="2"/>
      <c r="H67" s="2"/>
      <c r="I67" s="2"/>
      <c r="J67" s="2"/>
      <c r="K67" s="2"/>
      <c r="L67" s="2"/>
      <c r="M67" s="2"/>
      <c r="N67" s="2"/>
      <c r="O67" s="2"/>
      <c r="P67" s="2"/>
      <c r="Q67" s="2"/>
      <c r="R67" s="2"/>
      <c r="S67" s="2"/>
    </row>
    <row r="68" spans="1:19">
      <c r="A68" s="2"/>
      <c r="B68" s="2"/>
      <c r="C68" s="2"/>
      <c r="D68" s="2"/>
      <c r="E68" s="2"/>
      <c r="F68" s="2"/>
      <c r="G68" s="2"/>
      <c r="H68" s="2"/>
      <c r="I68" s="2"/>
      <c r="J68" s="2"/>
      <c r="K68" s="2"/>
      <c r="L68" s="2"/>
      <c r="M68" s="2"/>
      <c r="N68" s="2"/>
      <c r="O68" s="2"/>
      <c r="P68" s="2"/>
      <c r="Q68" s="2"/>
      <c r="R68" s="2"/>
      <c r="S68" s="2"/>
    </row>
    <row r="69" spans="1:19">
      <c r="A69" s="2"/>
      <c r="B69" s="2"/>
      <c r="C69" s="2"/>
      <c r="D69" s="2"/>
      <c r="E69" s="2"/>
      <c r="F69" s="2"/>
      <c r="G69" s="2"/>
      <c r="H69" s="2"/>
      <c r="I69" s="2"/>
      <c r="J69" s="2"/>
      <c r="K69" s="2"/>
      <c r="L69" s="2"/>
      <c r="M69" s="2"/>
      <c r="N69" s="2"/>
      <c r="O69" s="2"/>
      <c r="P69" s="2"/>
      <c r="Q69" s="2"/>
      <c r="R69" s="2"/>
      <c r="S69" s="2"/>
    </row>
    <row r="70" spans="1:19">
      <c r="A70" s="2"/>
      <c r="B70" s="2"/>
      <c r="C70" s="2"/>
      <c r="D70" s="2"/>
      <c r="E70" s="2"/>
      <c r="F70" s="2"/>
      <c r="G70" s="2"/>
      <c r="H70" s="2"/>
      <c r="I70" s="2"/>
      <c r="J70" s="2"/>
      <c r="K70" s="2"/>
      <c r="L70" s="2"/>
      <c r="M70" s="2"/>
      <c r="N70" s="2"/>
      <c r="O70" s="2"/>
      <c r="P70" s="2"/>
      <c r="Q70" s="2"/>
      <c r="R70" s="2"/>
      <c r="S70" s="2"/>
    </row>
    <row r="71" spans="1:19">
      <c r="A71" s="2"/>
      <c r="B71" s="2"/>
      <c r="C71" s="2"/>
      <c r="D71" s="2"/>
      <c r="E71" s="2"/>
      <c r="F71" s="2"/>
      <c r="G71" s="2"/>
      <c r="H71" s="2"/>
      <c r="I71" s="2"/>
      <c r="J71" s="2"/>
      <c r="K71" s="2"/>
      <c r="L71" s="2"/>
      <c r="M71" s="2"/>
      <c r="N71" s="2"/>
      <c r="O71" s="2"/>
      <c r="P71" s="2"/>
      <c r="Q71" s="2"/>
      <c r="R71" s="2"/>
      <c r="S71" s="2"/>
    </row>
    <row r="72" spans="1:19">
      <c r="A72" s="2"/>
      <c r="B72" s="2"/>
      <c r="C72" s="2"/>
      <c r="D72" s="2"/>
      <c r="E72" s="2"/>
      <c r="F72" s="2"/>
      <c r="G72" s="2"/>
      <c r="H72" s="2"/>
      <c r="I72" s="2"/>
      <c r="J72" s="2"/>
      <c r="K72" s="2"/>
      <c r="L72" s="2"/>
      <c r="M72" s="2"/>
      <c r="N72" s="2"/>
      <c r="O72" s="2"/>
      <c r="P72" s="2"/>
      <c r="Q72" s="2"/>
      <c r="R72" s="2"/>
      <c r="S72" s="2"/>
    </row>
    <row r="73" spans="1:19">
      <c r="A73" s="2"/>
      <c r="B73" s="2"/>
      <c r="C73" s="2"/>
      <c r="D73" s="2"/>
      <c r="E73" s="2"/>
      <c r="F73" s="2"/>
      <c r="G73" s="2"/>
      <c r="H73" s="2"/>
      <c r="I73" s="2"/>
      <c r="J73" s="2"/>
      <c r="K73" s="2"/>
      <c r="L73" s="2"/>
      <c r="M73" s="2"/>
      <c r="N73" s="2"/>
      <c r="O73" s="2"/>
      <c r="P73" s="2"/>
      <c r="Q73" s="2"/>
      <c r="R73" s="2"/>
      <c r="S73" s="2"/>
    </row>
    <row r="74" spans="1:19">
      <c r="A74" s="2"/>
      <c r="B74" s="2"/>
      <c r="C74" s="2"/>
      <c r="D74" s="2"/>
      <c r="E74" s="2"/>
      <c r="F74" s="2"/>
      <c r="G74" s="2"/>
      <c r="H74" s="2"/>
      <c r="I74" s="2"/>
      <c r="J74" s="2"/>
      <c r="K74" s="2"/>
      <c r="L74" s="2"/>
      <c r="M74" s="2"/>
      <c r="N74" s="2"/>
      <c r="O74" s="2"/>
      <c r="P74" s="2"/>
      <c r="Q74" s="2"/>
      <c r="R74" s="2"/>
      <c r="S74" s="2"/>
    </row>
    <row r="75" spans="1:19">
      <c r="A75" s="2"/>
      <c r="B75" s="2"/>
      <c r="C75" s="2"/>
      <c r="D75" s="2"/>
      <c r="E75" s="2"/>
      <c r="F75" s="2"/>
      <c r="G75" s="2"/>
      <c r="H75" s="2"/>
      <c r="I75" s="2"/>
      <c r="J75" s="2"/>
      <c r="K75" s="2"/>
      <c r="L75" s="2"/>
      <c r="M75" s="2"/>
      <c r="N75" s="2"/>
      <c r="O75" s="2"/>
      <c r="P75" s="2"/>
      <c r="Q75" s="2"/>
      <c r="R75" s="2"/>
      <c r="S75" s="2"/>
    </row>
    <row r="76" spans="1:19">
      <c r="A76" s="2"/>
      <c r="B76" s="2"/>
      <c r="C76" s="2"/>
      <c r="D76" s="2"/>
      <c r="E76" s="2"/>
      <c r="F76" s="2"/>
      <c r="G76" s="2"/>
      <c r="H76" s="2"/>
      <c r="I76" s="2"/>
      <c r="J76" s="2"/>
      <c r="K76" s="2"/>
      <c r="L76" s="2"/>
      <c r="M76" s="2"/>
      <c r="N76" s="2"/>
      <c r="O76" s="2"/>
      <c r="P76" s="2"/>
      <c r="Q76" s="2"/>
      <c r="R76" s="2"/>
      <c r="S76" s="2"/>
    </row>
    <row r="77" spans="1:19">
      <c r="A77" s="2"/>
      <c r="B77" s="2"/>
      <c r="C77" s="2"/>
      <c r="D77" s="2"/>
      <c r="E77" s="2"/>
      <c r="F77" s="2"/>
      <c r="G77" s="2"/>
      <c r="H77" s="2"/>
      <c r="I77" s="2"/>
      <c r="J77" s="2"/>
      <c r="K77" s="2"/>
      <c r="L77" s="2"/>
      <c r="M77" s="2"/>
      <c r="N77" s="2"/>
      <c r="O77" s="2"/>
      <c r="P77" s="2"/>
      <c r="Q77" s="2"/>
      <c r="R77" s="2"/>
      <c r="S77" s="2"/>
    </row>
    <row r="78" spans="1:19">
      <c r="A78" s="2"/>
      <c r="B78" s="2"/>
      <c r="C78" s="2"/>
      <c r="D78" s="2"/>
      <c r="E78" s="2"/>
      <c r="F78" s="2"/>
      <c r="G78" s="2"/>
      <c r="H78" s="2"/>
      <c r="I78" s="2"/>
      <c r="J78" s="2"/>
      <c r="K78" s="2"/>
      <c r="L78" s="2"/>
      <c r="M78" s="2"/>
      <c r="N78" s="2"/>
      <c r="O78" s="2"/>
      <c r="P78" s="2"/>
      <c r="Q78" s="2"/>
      <c r="R78" s="2"/>
      <c r="S78" s="2"/>
    </row>
    <row r="79" spans="1:19">
      <c r="A79" s="2"/>
      <c r="B79" s="2"/>
      <c r="C79" s="2"/>
      <c r="D79" s="2"/>
      <c r="E79" s="2"/>
      <c r="F79" s="2"/>
      <c r="G79" s="2"/>
      <c r="H79" s="2"/>
      <c r="I79" s="2"/>
      <c r="J79" s="2"/>
      <c r="K79" s="2"/>
      <c r="L79" s="2"/>
      <c r="M79" s="2"/>
      <c r="N79" s="2"/>
      <c r="O79" s="2"/>
      <c r="P79" s="2"/>
      <c r="Q79" s="2"/>
      <c r="R79" s="2"/>
      <c r="S79" s="2"/>
    </row>
    <row r="80" spans="1:19">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row r="84" spans="1:19">
      <c r="A84" s="2"/>
      <c r="B84" s="2"/>
      <c r="C84" s="2"/>
      <c r="D84" s="2"/>
      <c r="E84" s="2"/>
      <c r="F84" s="2"/>
      <c r="G84" s="2"/>
      <c r="H84" s="2"/>
      <c r="I84" s="2"/>
      <c r="J84" s="2"/>
      <c r="K84" s="2"/>
      <c r="L84" s="2"/>
      <c r="M84" s="2"/>
      <c r="N84" s="2"/>
      <c r="O84" s="2"/>
      <c r="P84" s="2"/>
      <c r="Q84" s="2"/>
      <c r="R84" s="2"/>
      <c r="S84" s="2"/>
    </row>
    <row r="85" spans="1:19">
      <c r="A85" s="2"/>
      <c r="B85" s="2"/>
      <c r="C85" s="2"/>
      <c r="D85" s="2"/>
      <c r="E85" s="2"/>
      <c r="F85" s="2"/>
      <c r="G85" s="2"/>
      <c r="H85" s="2"/>
      <c r="I85" s="2"/>
      <c r="J85" s="2"/>
      <c r="K85" s="2"/>
      <c r="L85" s="2"/>
      <c r="M85" s="2"/>
      <c r="N85" s="2"/>
      <c r="O85" s="2"/>
      <c r="P85" s="2"/>
      <c r="Q85" s="2"/>
      <c r="R85" s="2"/>
      <c r="S85" s="2"/>
    </row>
  </sheetData>
  <mergeCells count="2">
    <mergeCell ref="B52:I52"/>
    <mergeCell ref="B6:I6"/>
  </mergeCells>
  <hyperlinks>
    <hyperlink ref="B64" r:id="rId1" display="info@lightcounting.com" xr:uid="{67D68B4A-3686-4C07-BE0F-BFB453F5A6F9}"/>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6275-B347-404B-B253-EF2CDADFACE5}">
  <sheetPr>
    <tabColor rgb="FFCCFFCC"/>
  </sheetPr>
  <dimension ref="B1:N48"/>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28" t="str">
        <f>Introduction!B2</f>
        <v>LightCounting Wireless Infrastructure Shares, Size &amp; Forecast - 1Q21</v>
      </c>
      <c r="C2" s="28"/>
      <c r="D2" s="28"/>
      <c r="E2" s="28"/>
    </row>
    <row r="3" spans="2:14" ht="15">
      <c r="B3" s="236" t="str">
        <f>Introduction!B3</f>
        <v>May 2021 - Sample template for illustrative purposes only</v>
      </c>
      <c r="C3" s="27"/>
      <c r="D3" s="27"/>
      <c r="E3" s="27"/>
    </row>
    <row r="4" spans="2:14" ht="13.2" customHeight="1">
      <c r="B4" s="27"/>
      <c r="C4" s="27"/>
      <c r="D4" s="27"/>
      <c r="E4" s="27"/>
    </row>
    <row r="5" spans="2:14" ht="15.6">
      <c r="B5" s="88" t="s">
        <v>261</v>
      </c>
      <c r="C5" s="26"/>
      <c r="D5" s="26"/>
      <c r="E5" s="26"/>
      <c r="F5" s="25"/>
    </row>
    <row r="6" spans="2:14" ht="15.6">
      <c r="B6" s="88" t="s">
        <v>221</v>
      </c>
      <c r="C6" s="26"/>
      <c r="D6" s="26"/>
      <c r="E6" s="26"/>
      <c r="F6" s="25"/>
    </row>
    <row r="7" spans="2:14" ht="13.2" customHeight="1">
      <c r="N7" s="75"/>
    </row>
    <row r="8" spans="2:14" ht="13.2" customHeight="1">
      <c r="B8" s="21" t="s">
        <v>195</v>
      </c>
      <c r="C8" s="21"/>
      <c r="D8" s="21"/>
      <c r="E8" s="54"/>
      <c r="N8" s="36" t="s">
        <v>96</v>
      </c>
    </row>
    <row r="9" spans="2:14" ht="13.2" customHeight="1">
      <c r="B9" s="9" t="s">
        <v>91</v>
      </c>
      <c r="C9" s="20">
        <v>2016</v>
      </c>
      <c r="D9" s="20">
        <v>2017</v>
      </c>
      <c r="E9" s="20">
        <v>2018</v>
      </c>
      <c r="F9" s="20">
        <v>2019</v>
      </c>
      <c r="G9" s="20">
        <v>2020</v>
      </c>
      <c r="H9" s="20">
        <v>2021</v>
      </c>
      <c r="I9" s="20">
        <v>2022</v>
      </c>
      <c r="J9" s="20">
        <v>2023</v>
      </c>
      <c r="K9" s="20">
        <v>2024</v>
      </c>
      <c r="L9" s="20">
        <v>2025</v>
      </c>
      <c r="M9" s="20">
        <v>2026</v>
      </c>
      <c r="N9" s="133" t="s">
        <v>220</v>
      </c>
    </row>
    <row r="10" spans="2:14" ht="13.2" customHeight="1">
      <c r="B10" s="123" t="s">
        <v>92</v>
      </c>
      <c r="C10" s="166"/>
      <c r="D10" s="166"/>
      <c r="E10" s="166"/>
      <c r="F10" s="166"/>
      <c r="G10" s="166"/>
      <c r="H10" s="166"/>
      <c r="I10" s="166"/>
      <c r="J10" s="166"/>
      <c r="K10" s="166"/>
      <c r="L10" s="166"/>
      <c r="M10" s="167"/>
      <c r="N10" s="37" t="e">
        <f>(M10/G10)^(1/6)-1</f>
        <v>#DIV/0!</v>
      </c>
    </row>
    <row r="11" spans="2:14" ht="13.2" customHeight="1">
      <c r="B11" s="124" t="s">
        <v>93</v>
      </c>
      <c r="C11" s="152"/>
      <c r="D11" s="152"/>
      <c r="E11" s="152"/>
      <c r="F11" s="151"/>
      <c r="G11" s="151"/>
      <c r="H11" s="151"/>
      <c r="I11" s="151"/>
      <c r="J11" s="151"/>
      <c r="K11" s="164"/>
      <c r="L11" s="164"/>
      <c r="M11" s="164"/>
      <c r="N11" s="126"/>
    </row>
    <row r="12" spans="2:14" ht="13.2" customHeight="1">
      <c r="B12" s="123" t="s">
        <v>94</v>
      </c>
      <c r="C12" s="166"/>
      <c r="D12" s="166"/>
      <c r="E12" s="166"/>
      <c r="F12" s="166"/>
      <c r="G12" s="166"/>
      <c r="H12" s="166"/>
      <c r="I12" s="166"/>
      <c r="J12" s="166"/>
      <c r="K12" s="166"/>
      <c r="L12" s="166"/>
      <c r="M12" s="167"/>
      <c r="N12" s="41" t="e">
        <f>(M12/G12)^(1/6)-1</f>
        <v>#DIV/0!</v>
      </c>
    </row>
    <row r="13" spans="2:14" ht="13.2" customHeight="1">
      <c r="B13" s="124" t="s">
        <v>93</v>
      </c>
      <c r="C13" s="19"/>
      <c r="D13" s="152"/>
      <c r="E13" s="152"/>
      <c r="F13" s="151"/>
      <c r="G13" s="151"/>
      <c r="H13" s="151"/>
      <c r="I13" s="151"/>
      <c r="J13" s="151"/>
      <c r="K13" s="164"/>
      <c r="L13" s="164"/>
      <c r="M13" s="164"/>
      <c r="N13" s="126"/>
    </row>
    <row r="14" spans="2:14" ht="13.2" customHeight="1">
      <c r="B14" s="123" t="s">
        <v>95</v>
      </c>
      <c r="C14" s="166"/>
      <c r="D14" s="166"/>
      <c r="E14" s="166"/>
      <c r="F14" s="166"/>
      <c r="G14" s="166"/>
      <c r="H14" s="166"/>
      <c r="I14" s="166"/>
      <c r="J14" s="166"/>
      <c r="K14" s="166"/>
      <c r="L14" s="166"/>
      <c r="M14" s="167"/>
      <c r="N14" s="41" t="e">
        <f>(M14/G14)^(1/6)-1</f>
        <v>#DIV/0!</v>
      </c>
    </row>
    <row r="15" spans="2:14" ht="13.2" customHeight="1">
      <c r="B15" s="124" t="s">
        <v>93</v>
      </c>
      <c r="C15" s="152"/>
      <c r="D15" s="152"/>
      <c r="E15" s="152"/>
      <c r="F15" s="151"/>
      <c r="G15" s="151"/>
      <c r="H15" s="151"/>
      <c r="I15" s="151"/>
      <c r="J15" s="151"/>
      <c r="K15" s="164"/>
      <c r="L15" s="164"/>
      <c r="M15" s="164"/>
      <c r="N15" s="126"/>
    </row>
    <row r="16" spans="2:14" ht="13.2" customHeight="1">
      <c r="B16" s="123" t="s">
        <v>100</v>
      </c>
      <c r="C16" s="166"/>
      <c r="D16" s="166"/>
      <c r="E16" s="166"/>
      <c r="F16" s="166"/>
      <c r="G16" s="166"/>
      <c r="H16" s="166"/>
      <c r="I16" s="166"/>
      <c r="J16" s="166"/>
      <c r="K16" s="166"/>
      <c r="L16" s="166"/>
      <c r="M16" s="166"/>
      <c r="N16" s="41" t="e">
        <f>(M16/G16)^(1/6)-1</f>
        <v>#DIV/0!</v>
      </c>
    </row>
    <row r="17" spans="2:14" ht="13.2" customHeight="1">
      <c r="B17" s="124" t="s">
        <v>93</v>
      </c>
      <c r="C17" s="152"/>
      <c r="D17" s="152"/>
      <c r="E17" s="152"/>
      <c r="F17" s="151"/>
      <c r="G17" s="151"/>
      <c r="H17" s="151"/>
      <c r="I17" s="151"/>
      <c r="J17" s="151"/>
      <c r="K17" s="164"/>
      <c r="L17" s="164"/>
      <c r="M17" s="164"/>
      <c r="N17" s="126"/>
    </row>
    <row r="18" spans="2:14" ht="13.2" customHeight="1">
      <c r="B18" s="123" t="s">
        <v>72</v>
      </c>
      <c r="C18" s="166">
        <f>C10+C12+C14+C16</f>
        <v>0</v>
      </c>
      <c r="D18" s="166">
        <f>D10+D12+D14+D16</f>
        <v>0</v>
      </c>
      <c r="E18" s="166">
        <f>E10+E12+E14+E16</f>
        <v>0</v>
      </c>
      <c r="F18" s="166">
        <f t="shared" ref="F18:M18" si="0">F10+F12+F14+F16</f>
        <v>0</v>
      </c>
      <c r="G18" s="166">
        <f t="shared" si="0"/>
        <v>0</v>
      </c>
      <c r="H18" s="166">
        <f t="shared" si="0"/>
        <v>0</v>
      </c>
      <c r="I18" s="166">
        <f t="shared" si="0"/>
        <v>0</v>
      </c>
      <c r="J18" s="166">
        <f t="shared" si="0"/>
        <v>0</v>
      </c>
      <c r="K18" s="166">
        <f t="shared" si="0"/>
        <v>0</v>
      </c>
      <c r="L18" s="166">
        <f t="shared" si="0"/>
        <v>0</v>
      </c>
      <c r="M18" s="166">
        <f t="shared" si="0"/>
        <v>0</v>
      </c>
      <c r="N18" s="41" t="e">
        <f>(M18/G18)^(1/6)-1</f>
        <v>#DIV/0!</v>
      </c>
    </row>
    <row r="19" spans="2:14" ht="13.2" customHeight="1">
      <c r="B19" s="127" t="s">
        <v>93</v>
      </c>
      <c r="C19" s="19"/>
      <c r="D19" s="152"/>
      <c r="E19" s="152"/>
      <c r="F19" s="151" t="e">
        <f>(F18-E18)/E18</f>
        <v>#DIV/0!</v>
      </c>
      <c r="G19" s="151" t="e">
        <f t="shared" ref="G19:M19" si="1">(G18-F18)/F18</f>
        <v>#DIV/0!</v>
      </c>
      <c r="H19" s="151" t="e">
        <f t="shared" si="1"/>
        <v>#DIV/0!</v>
      </c>
      <c r="I19" s="151" t="e">
        <f t="shared" si="1"/>
        <v>#DIV/0!</v>
      </c>
      <c r="J19" s="151" t="e">
        <f t="shared" si="1"/>
        <v>#DIV/0!</v>
      </c>
      <c r="K19" s="164" t="e">
        <f t="shared" si="1"/>
        <v>#DIV/0!</v>
      </c>
      <c r="L19" s="164" t="e">
        <f t="shared" si="1"/>
        <v>#DIV/0!</v>
      </c>
      <c r="M19" s="164" t="e">
        <f t="shared" si="1"/>
        <v>#DIV/0!</v>
      </c>
      <c r="N19" s="42"/>
    </row>
    <row r="20" spans="2:14" ht="13.2" customHeight="1">
      <c r="B20" s="1" t="s">
        <v>113</v>
      </c>
    </row>
    <row r="21" spans="2:14" ht="13.2" customHeight="1"/>
    <row r="22" spans="2:14" ht="13.2" customHeight="1">
      <c r="B22" s="21" t="s">
        <v>222</v>
      </c>
      <c r="C22" s="21"/>
      <c r="D22" s="21"/>
      <c r="E22" s="21"/>
      <c r="N22" s="62"/>
    </row>
    <row r="23" spans="2:14" ht="13.2" customHeight="1">
      <c r="B23" s="9" t="s">
        <v>91</v>
      </c>
      <c r="C23" s="20">
        <v>2016</v>
      </c>
      <c r="D23" s="20">
        <v>2017</v>
      </c>
      <c r="E23" s="20">
        <v>2018</v>
      </c>
      <c r="F23" s="20">
        <v>2019</v>
      </c>
      <c r="G23" s="20">
        <v>2020</v>
      </c>
      <c r="H23" s="20">
        <v>2021</v>
      </c>
      <c r="I23" s="20">
        <v>2022</v>
      </c>
      <c r="J23" s="20">
        <v>2023</v>
      </c>
      <c r="K23" s="20">
        <v>2024</v>
      </c>
      <c r="L23" s="20">
        <v>2025</v>
      </c>
      <c r="M23" s="20">
        <v>2026</v>
      </c>
      <c r="N23" s="63"/>
    </row>
    <row r="24" spans="2:14" ht="13.2" customHeight="1">
      <c r="B24" s="4" t="s">
        <v>92</v>
      </c>
      <c r="C24" s="171">
        <v>0</v>
      </c>
      <c r="D24" s="171">
        <v>0</v>
      </c>
      <c r="E24" s="171" t="e">
        <f>E10/('5G RAN'!E30+'4G RAN'!E22)</f>
        <v>#DIV/0!</v>
      </c>
      <c r="F24" s="171" t="e">
        <f>F10/('5G RAN'!F30+'4G RAN'!F22)</f>
        <v>#DIV/0!</v>
      </c>
      <c r="G24" s="171" t="e">
        <f>G10/('5G RAN'!G30+'4G RAN'!G22)</f>
        <v>#DIV/0!</v>
      </c>
      <c r="H24" s="171" t="e">
        <f>H10/('5G RAN'!H30+'4G RAN'!H22)</f>
        <v>#DIV/0!</v>
      </c>
      <c r="I24" s="171" t="e">
        <f>I10/('5G RAN'!I30+'4G RAN'!I22)</f>
        <v>#DIV/0!</v>
      </c>
      <c r="J24" s="171" t="e">
        <f>J10/('5G RAN'!J30+'4G RAN'!J22)</f>
        <v>#DIV/0!</v>
      </c>
      <c r="K24" s="171" t="e">
        <f>K10/('5G RAN'!K30+'4G RAN'!K22)</f>
        <v>#DIV/0!</v>
      </c>
      <c r="L24" s="171" t="e">
        <f>L10/('5G RAN'!L30+'4G RAN'!L22)</f>
        <v>#DIV/0!</v>
      </c>
      <c r="M24" s="171" t="e">
        <f>M10/('5G RAN'!M30+'4G RAN'!M22)</f>
        <v>#DIV/0!</v>
      </c>
      <c r="N24" s="64"/>
    </row>
    <row r="25" spans="2:14" ht="13.2" customHeight="1">
      <c r="B25" s="4" t="s">
        <v>94</v>
      </c>
      <c r="C25" s="171">
        <v>0</v>
      </c>
      <c r="D25" s="171">
        <v>0</v>
      </c>
      <c r="E25" s="171" t="e">
        <f>E12/('5G RAN'!E32+'4G RAN'!E24)</f>
        <v>#DIV/0!</v>
      </c>
      <c r="F25" s="171" t="e">
        <f>F12/('5G RAN'!F32+'4G RAN'!F24)</f>
        <v>#DIV/0!</v>
      </c>
      <c r="G25" s="171" t="e">
        <f>G12/('5G RAN'!G32+'4G RAN'!G24)</f>
        <v>#DIV/0!</v>
      </c>
      <c r="H25" s="171" t="e">
        <f>H12/('5G RAN'!H32+'4G RAN'!H24)</f>
        <v>#DIV/0!</v>
      </c>
      <c r="I25" s="171" t="e">
        <f>I12/('5G RAN'!I32+'4G RAN'!I24)</f>
        <v>#DIV/0!</v>
      </c>
      <c r="J25" s="171" t="e">
        <f>J12/('5G RAN'!J32+'4G RAN'!J24)</f>
        <v>#DIV/0!</v>
      </c>
      <c r="K25" s="171" t="e">
        <f>K12/('5G RAN'!K32+'4G RAN'!K24)</f>
        <v>#DIV/0!</v>
      </c>
      <c r="L25" s="171" t="e">
        <f>L12/('5G RAN'!L32+'4G RAN'!L24)</f>
        <v>#DIV/0!</v>
      </c>
      <c r="M25" s="171" t="e">
        <f>M12/('5G RAN'!M32+'4G RAN'!M24)</f>
        <v>#DIV/0!</v>
      </c>
      <c r="N25" s="64"/>
    </row>
    <row r="26" spans="2:14" ht="13.2" customHeight="1">
      <c r="B26" s="4" t="s">
        <v>95</v>
      </c>
      <c r="C26" s="171">
        <v>0</v>
      </c>
      <c r="D26" s="171">
        <v>0</v>
      </c>
      <c r="E26" s="171" t="e">
        <f>E14/('5G RAN'!E34+'4G RAN'!E26)</f>
        <v>#DIV/0!</v>
      </c>
      <c r="F26" s="171" t="e">
        <f>F14/('5G RAN'!F34+'4G RAN'!F26)</f>
        <v>#DIV/0!</v>
      </c>
      <c r="G26" s="171" t="e">
        <f>G14/('5G RAN'!G34+'4G RAN'!G26)</f>
        <v>#DIV/0!</v>
      </c>
      <c r="H26" s="171" t="e">
        <f>H14/('5G RAN'!H34+'4G RAN'!H26)</f>
        <v>#DIV/0!</v>
      </c>
      <c r="I26" s="171" t="e">
        <f>I14/('5G RAN'!I34+'4G RAN'!I26)</f>
        <v>#DIV/0!</v>
      </c>
      <c r="J26" s="171" t="e">
        <f>J14/('5G RAN'!J34+'4G RAN'!J26)</f>
        <v>#DIV/0!</v>
      </c>
      <c r="K26" s="171" t="e">
        <f>K14/('5G RAN'!K34+'4G RAN'!K26)</f>
        <v>#DIV/0!</v>
      </c>
      <c r="L26" s="171" t="e">
        <f>L14/('5G RAN'!L34+'4G RAN'!L26)</f>
        <v>#DIV/0!</v>
      </c>
      <c r="M26" s="171" t="e">
        <f>M14/('5G RAN'!M34+'4G RAN'!M26)</f>
        <v>#DIV/0!</v>
      </c>
      <c r="N26" s="64"/>
    </row>
    <row r="27" spans="2:14" ht="13.2" customHeight="1">
      <c r="B27" s="4" t="s">
        <v>100</v>
      </c>
      <c r="C27" s="171">
        <v>0</v>
      </c>
      <c r="D27" s="171">
        <v>0</v>
      </c>
      <c r="E27" s="171" t="e">
        <f>E16/('5G RAN'!E36+'4G RAN'!E28)</f>
        <v>#DIV/0!</v>
      </c>
      <c r="F27" s="171" t="e">
        <f>F16/('5G RAN'!F36+'4G RAN'!F28)</f>
        <v>#DIV/0!</v>
      </c>
      <c r="G27" s="171" t="e">
        <f>G16/('5G RAN'!G36+'4G RAN'!G28)</f>
        <v>#DIV/0!</v>
      </c>
      <c r="H27" s="171" t="e">
        <f>H16/('5G RAN'!H36+'4G RAN'!H28)</f>
        <v>#DIV/0!</v>
      </c>
      <c r="I27" s="171" t="e">
        <f>I16/('5G RAN'!I36+'4G RAN'!I28)</f>
        <v>#DIV/0!</v>
      </c>
      <c r="J27" s="171" t="e">
        <f>J16/('5G RAN'!J36+'4G RAN'!J28)</f>
        <v>#DIV/0!</v>
      </c>
      <c r="K27" s="171" t="e">
        <f>K16/('5G RAN'!K36+'4G RAN'!K28)</f>
        <v>#DIV/0!</v>
      </c>
      <c r="L27" s="171" t="e">
        <f>L16/('5G RAN'!L36+'4G RAN'!L28)</f>
        <v>#DIV/0!</v>
      </c>
      <c r="M27" s="171" t="e">
        <f>M16/('5G RAN'!M36+'4G RAN'!M28)</f>
        <v>#DIV/0!</v>
      </c>
      <c r="N27" s="64"/>
    </row>
    <row r="28" spans="2:14" ht="13.2" customHeight="1">
      <c r="B28" s="4" t="s">
        <v>72</v>
      </c>
      <c r="C28" s="171">
        <v>0</v>
      </c>
      <c r="D28" s="171">
        <v>0</v>
      </c>
      <c r="E28" s="171" t="e">
        <f>E18/('5G RAN'!E38+'4G RAN'!E30)</f>
        <v>#DIV/0!</v>
      </c>
      <c r="F28" s="171" t="e">
        <f>F18/('5G RAN'!F38+'4G RAN'!F30)</f>
        <v>#DIV/0!</v>
      </c>
      <c r="G28" s="171" t="e">
        <f>G18/('5G RAN'!G38+'4G RAN'!G30)</f>
        <v>#DIV/0!</v>
      </c>
      <c r="H28" s="171" t="e">
        <f>H18/('5G RAN'!H38+'4G RAN'!H30)</f>
        <v>#DIV/0!</v>
      </c>
      <c r="I28" s="171" t="e">
        <f>I18/('5G RAN'!I38+'4G RAN'!I30)</f>
        <v>#DIV/0!</v>
      </c>
      <c r="J28" s="171" t="e">
        <f>J18/('5G RAN'!J38+'4G RAN'!J30)</f>
        <v>#DIV/0!</v>
      </c>
      <c r="K28" s="171" t="e">
        <f>K18/('5G RAN'!K38+'4G RAN'!K30)</f>
        <v>#DIV/0!</v>
      </c>
      <c r="L28" s="171" t="e">
        <f>L18/('5G RAN'!L38+'4G RAN'!L30)</f>
        <v>#DIV/0!</v>
      </c>
      <c r="M28" s="171" t="e">
        <f>M18/('5G RAN'!M38+'4G RAN'!M30)</f>
        <v>#DIV/0!</v>
      </c>
      <c r="N28" s="64"/>
    </row>
    <row r="29" spans="2:14" ht="13.2" customHeight="1"/>
    <row r="30" spans="2:14" ht="13.2" customHeight="1"/>
    <row r="31" spans="2:14" ht="13.2" customHeight="1">
      <c r="I31" s="213"/>
      <c r="J31" s="213"/>
      <c r="K31" s="213"/>
      <c r="L31" s="213"/>
    </row>
    <row r="32" spans="2:14" ht="13.2" customHeight="1">
      <c r="I32" s="213"/>
      <c r="J32" s="213"/>
      <c r="K32" s="213"/>
      <c r="L32" s="213"/>
    </row>
    <row r="33" spans="9:12" ht="13.2" customHeight="1">
      <c r="I33" s="213"/>
      <c r="J33" s="214"/>
      <c r="K33" s="214"/>
      <c r="L33" s="213"/>
    </row>
    <row r="34" spans="9:12" ht="13.2" customHeight="1">
      <c r="I34" s="213"/>
      <c r="J34" s="213"/>
      <c r="K34" s="213"/>
      <c r="L34" s="213"/>
    </row>
    <row r="35" spans="9:12" ht="13.2" customHeight="1">
      <c r="I35" s="213"/>
      <c r="J35" s="215"/>
      <c r="K35" s="215"/>
      <c r="L35" s="213"/>
    </row>
    <row r="36" spans="9:12" ht="13.2" customHeight="1">
      <c r="I36" s="213"/>
      <c r="J36" s="213"/>
      <c r="K36" s="213"/>
      <c r="L36" s="213"/>
    </row>
    <row r="37" spans="9:12" ht="13.2" customHeight="1"/>
    <row r="38" spans="9:12" ht="13.2" customHeight="1"/>
    <row r="39" spans="9:12" ht="13.2" customHeight="1"/>
    <row r="40" spans="9:12" ht="13.2" customHeight="1"/>
    <row r="41" spans="9:12" ht="13.2" customHeight="1"/>
    <row r="42" spans="9:12" ht="13.2" customHeight="1"/>
    <row r="43" spans="9:12" ht="13.2" customHeight="1"/>
    <row r="44" spans="9:12" ht="13.2" customHeight="1"/>
    <row r="45" spans="9:12" ht="13.2" customHeight="1"/>
    <row r="46" spans="9:12" ht="13.2" customHeight="1"/>
    <row r="47" spans="9:12" ht="13.2" customHeight="1"/>
    <row r="48" spans="9:12" ht="13.2" customHeight="1"/>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23AA-AD4E-403A-AE0D-8F8CDE474C73}">
  <sheetPr>
    <tabColor rgb="FFCCFFCC"/>
  </sheetPr>
  <dimension ref="B1:N20"/>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28" t="str">
        <f>Introduction!B2</f>
        <v>LightCounting Wireless Infrastructure Shares, Size &amp; Forecast - 1Q21</v>
      </c>
      <c r="C2" s="28"/>
      <c r="D2" s="28"/>
      <c r="E2" s="28"/>
    </row>
    <row r="3" spans="2:14" ht="15">
      <c r="B3" s="236" t="str">
        <f>Introduction!B3</f>
        <v>May 2021 - Sample template for illustrative purposes only</v>
      </c>
      <c r="C3" s="27"/>
      <c r="D3" s="27"/>
      <c r="E3" s="27"/>
    </row>
    <row r="4" spans="2:14" ht="13.2" customHeight="1">
      <c r="B4" s="27"/>
      <c r="C4" s="27"/>
      <c r="D4" s="27"/>
      <c r="E4" s="27"/>
    </row>
    <row r="5" spans="2:14" ht="15.6">
      <c r="B5" s="88" t="s">
        <v>173</v>
      </c>
      <c r="C5" s="26"/>
      <c r="D5" s="26"/>
      <c r="E5" s="26"/>
      <c r="F5" s="25"/>
    </row>
    <row r="6" spans="2:14" ht="13.2" customHeight="1"/>
    <row r="7" spans="2:14" s="75" customFormat="1" ht="13.2" customHeight="1">
      <c r="B7" s="21" t="s">
        <v>97</v>
      </c>
      <c r="C7" s="21"/>
      <c r="D7" s="54"/>
      <c r="E7" s="21"/>
      <c r="N7" s="36" t="s">
        <v>96</v>
      </c>
    </row>
    <row r="8" spans="2:14" s="75" customFormat="1" ht="13.2" customHeight="1">
      <c r="B8" s="121" t="s">
        <v>91</v>
      </c>
      <c r="C8" s="109">
        <v>2016</v>
      </c>
      <c r="D8" s="109">
        <v>2017</v>
      </c>
      <c r="E8" s="109">
        <v>2018</v>
      </c>
      <c r="F8" s="109">
        <v>2019</v>
      </c>
      <c r="G8" s="109">
        <v>2020</v>
      </c>
      <c r="H8" s="109">
        <v>2021</v>
      </c>
      <c r="I8" s="109">
        <v>2022</v>
      </c>
      <c r="J8" s="109">
        <v>2023</v>
      </c>
      <c r="K8" s="109">
        <v>2024</v>
      </c>
      <c r="L8" s="109">
        <v>2025</v>
      </c>
      <c r="M8" s="109">
        <v>2026</v>
      </c>
      <c r="N8" s="133" t="s">
        <v>220</v>
      </c>
    </row>
    <row r="9" spans="2:14" s="75" customFormat="1" ht="13.2" customHeight="1">
      <c r="B9" s="123" t="s">
        <v>92</v>
      </c>
      <c r="C9" s="166"/>
      <c r="D9" s="166"/>
      <c r="E9" s="166"/>
      <c r="F9" s="166"/>
      <c r="G9" s="166"/>
      <c r="H9" s="166"/>
      <c r="I9" s="166"/>
      <c r="J9" s="166"/>
      <c r="K9" s="166"/>
      <c r="L9" s="166"/>
      <c r="M9" s="166"/>
      <c r="N9" s="37" t="e">
        <f>(M9/G9)^(1/6)-1</f>
        <v>#DIV/0!</v>
      </c>
    </row>
    <row r="10" spans="2:14" s="75" customFormat="1" ht="13.2" customHeight="1">
      <c r="B10" s="124" t="s">
        <v>93</v>
      </c>
      <c r="C10" s="168"/>
      <c r="D10" s="151"/>
      <c r="E10" s="151"/>
      <c r="F10" s="152"/>
      <c r="G10" s="151"/>
      <c r="H10" s="151"/>
      <c r="I10" s="151"/>
      <c r="J10" s="151"/>
      <c r="K10" s="164"/>
      <c r="L10" s="164"/>
      <c r="M10" s="145"/>
      <c r="N10" s="126"/>
    </row>
    <row r="11" spans="2:14" s="75" customFormat="1" ht="13.2" customHeight="1">
      <c r="B11" s="123" t="s">
        <v>94</v>
      </c>
      <c r="C11" s="166"/>
      <c r="D11" s="166"/>
      <c r="E11" s="166"/>
      <c r="F11" s="166"/>
      <c r="G11" s="166"/>
      <c r="H11" s="166"/>
      <c r="I11" s="166"/>
      <c r="J11" s="166"/>
      <c r="K11" s="166"/>
      <c r="L11" s="166"/>
      <c r="M11" s="166"/>
      <c r="N11" s="41" t="e">
        <f>(M11/G11)^(1/6)-1</f>
        <v>#DIV/0!</v>
      </c>
    </row>
    <row r="12" spans="2:14" s="75" customFormat="1" ht="13.2" customHeight="1">
      <c r="B12" s="124" t="s">
        <v>93</v>
      </c>
      <c r="C12" s="168"/>
      <c r="D12" s="151"/>
      <c r="E12" s="151"/>
      <c r="F12" s="151"/>
      <c r="G12" s="151"/>
      <c r="H12" s="151"/>
      <c r="I12" s="151"/>
      <c r="J12" s="151"/>
      <c r="K12" s="164"/>
      <c r="L12" s="164"/>
      <c r="M12" s="145"/>
      <c r="N12" s="126"/>
    </row>
    <row r="13" spans="2:14" s="75" customFormat="1" ht="13.2" customHeight="1">
      <c r="B13" s="123" t="s">
        <v>95</v>
      </c>
      <c r="C13" s="166"/>
      <c r="D13" s="166"/>
      <c r="E13" s="166"/>
      <c r="F13" s="166"/>
      <c r="G13" s="166"/>
      <c r="H13" s="166"/>
      <c r="I13" s="166"/>
      <c r="J13" s="166"/>
      <c r="K13" s="166"/>
      <c r="L13" s="166"/>
      <c r="M13" s="166"/>
      <c r="N13" s="41" t="e">
        <f>(M13/G13)^(1/6)-1</f>
        <v>#DIV/0!</v>
      </c>
    </row>
    <row r="14" spans="2:14" s="75" customFormat="1" ht="13.2" customHeight="1">
      <c r="B14" s="124" t="s">
        <v>93</v>
      </c>
      <c r="C14" s="168"/>
      <c r="D14" s="151"/>
      <c r="E14" s="151"/>
      <c r="F14" s="151"/>
      <c r="G14" s="151"/>
      <c r="H14" s="151"/>
      <c r="I14" s="151"/>
      <c r="J14" s="151"/>
      <c r="K14" s="164"/>
      <c r="L14" s="164"/>
      <c r="M14" s="145"/>
      <c r="N14" s="126"/>
    </row>
    <row r="15" spans="2:14" s="75" customFormat="1" ht="13.2" customHeight="1">
      <c r="B15" s="123" t="s">
        <v>100</v>
      </c>
      <c r="C15" s="166"/>
      <c r="D15" s="166"/>
      <c r="E15" s="166"/>
      <c r="F15" s="166"/>
      <c r="G15" s="166"/>
      <c r="H15" s="166"/>
      <c r="I15" s="166"/>
      <c r="J15" s="166"/>
      <c r="K15" s="166"/>
      <c r="L15" s="166"/>
      <c r="M15" s="166"/>
      <c r="N15" s="41" t="e">
        <f>(M15/G15)^(1/6)-1</f>
        <v>#DIV/0!</v>
      </c>
    </row>
    <row r="16" spans="2:14" s="75" customFormat="1" ht="13.2" customHeight="1">
      <c r="B16" s="124" t="s">
        <v>93</v>
      </c>
      <c r="C16" s="168"/>
      <c r="D16" s="151"/>
      <c r="E16" s="151"/>
      <c r="F16" s="151"/>
      <c r="G16" s="151"/>
      <c r="H16" s="151"/>
      <c r="I16" s="151"/>
      <c r="J16" s="151"/>
      <c r="K16" s="164"/>
      <c r="L16" s="164"/>
      <c r="M16" s="145"/>
      <c r="N16" s="126"/>
    </row>
    <row r="17" spans="2:14" s="75" customFormat="1" ht="13.2" customHeight="1">
      <c r="B17" s="123" t="s">
        <v>72</v>
      </c>
      <c r="C17" s="166">
        <f>C9+C11+C13+C15</f>
        <v>0</v>
      </c>
      <c r="D17" s="166">
        <f>D9+D11+D13+D15</f>
        <v>0</v>
      </c>
      <c r="E17" s="166">
        <f>E9+E11+E13+E15</f>
        <v>0</v>
      </c>
      <c r="F17" s="166">
        <f t="shared" ref="F17:L17" si="0">F9+F11+F13+F15</f>
        <v>0</v>
      </c>
      <c r="G17" s="166">
        <f t="shared" si="0"/>
        <v>0</v>
      </c>
      <c r="H17" s="166">
        <f>H9+H11+H13+H15</f>
        <v>0</v>
      </c>
      <c r="I17" s="166">
        <f>I9+I11+I13+I15</f>
        <v>0</v>
      </c>
      <c r="J17" s="166">
        <f>J9+J11+J13+J15</f>
        <v>0</v>
      </c>
      <c r="K17" s="167">
        <f t="shared" si="0"/>
        <v>0</v>
      </c>
      <c r="L17" s="167">
        <f t="shared" si="0"/>
        <v>0</v>
      </c>
      <c r="M17" s="167">
        <f t="shared" ref="M17" si="1">M9+M11+M13+M15</f>
        <v>0</v>
      </c>
      <c r="N17" s="41" t="e">
        <f>(M17/G17)^(1/6)-1</f>
        <v>#DIV/0!</v>
      </c>
    </row>
    <row r="18" spans="2:14" s="75" customFormat="1" ht="13.2" customHeight="1">
      <c r="B18" s="127" t="s">
        <v>93</v>
      </c>
      <c r="C18" s="168"/>
      <c r="D18" s="151"/>
      <c r="E18" s="151"/>
      <c r="F18" s="151"/>
      <c r="G18" s="151" t="e">
        <f t="shared" ref="G18:M18" si="2">(G17-F17)/F17</f>
        <v>#DIV/0!</v>
      </c>
      <c r="H18" s="151" t="e">
        <f t="shared" si="2"/>
        <v>#DIV/0!</v>
      </c>
      <c r="I18" s="151" t="e">
        <f t="shared" si="2"/>
        <v>#DIV/0!</v>
      </c>
      <c r="J18" s="151" t="e">
        <f t="shared" si="2"/>
        <v>#DIV/0!</v>
      </c>
      <c r="K18" s="164" t="e">
        <f t="shared" si="2"/>
        <v>#DIV/0!</v>
      </c>
      <c r="L18" s="164" t="e">
        <f t="shared" si="2"/>
        <v>#DIV/0!</v>
      </c>
      <c r="M18" s="145" t="e">
        <f t="shared" si="2"/>
        <v>#DIV/0!</v>
      </c>
      <c r="N18" s="128"/>
    </row>
    <row r="19" spans="2:14">
      <c r="B19" s="17"/>
      <c r="C19" s="17"/>
      <c r="D19" s="17"/>
      <c r="F19" s="188"/>
      <c r="G19" s="186"/>
    </row>
    <row r="20" spans="2:14">
      <c r="G20" s="187"/>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67DB-5B02-44A2-9FE6-660F9877D538}">
  <sheetPr>
    <tabColor rgb="FFCCFFCC"/>
  </sheetPr>
  <dimension ref="B2:S53"/>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2" spans="2:19" ht="17.399999999999999">
      <c r="B2" s="28" t="str">
        <f>Introduction!B2</f>
        <v>LightCounting Wireless Infrastructure Shares, Size &amp; Forecast - 1Q21</v>
      </c>
    </row>
    <row r="3" spans="2:19" ht="15">
      <c r="B3" s="27" t="str">
        <f>Introduction!B3</f>
        <v>May 2021 - Sample template for illustrative purposes only</v>
      </c>
    </row>
    <row r="4" spans="2:19" ht="15">
      <c r="B4" s="27"/>
    </row>
    <row r="5" spans="2:19" ht="15.6">
      <c r="B5" s="88" t="s">
        <v>169</v>
      </c>
      <c r="C5" s="25"/>
    </row>
    <row r="6" spans="2:19" ht="13.2" customHeight="1"/>
    <row r="7" spans="2:19" s="75" customFormat="1" ht="13.2" customHeight="1">
      <c r="B7" s="21" t="s">
        <v>224</v>
      </c>
      <c r="N7" s="21" t="s">
        <v>225</v>
      </c>
      <c r="P7" s="65"/>
    </row>
    <row r="8" spans="2:19" s="75" customFormat="1" ht="13.2" customHeight="1">
      <c r="B8" s="121" t="s">
        <v>6</v>
      </c>
      <c r="C8" s="109" t="s">
        <v>75</v>
      </c>
      <c r="D8" s="109" t="s">
        <v>76</v>
      </c>
      <c r="E8" s="109" t="s">
        <v>77</v>
      </c>
      <c r="F8" s="109" t="s">
        <v>78</v>
      </c>
      <c r="G8" s="109" t="s">
        <v>79</v>
      </c>
      <c r="H8" s="109" t="s">
        <v>80</v>
      </c>
      <c r="I8" s="109" t="s">
        <v>81</v>
      </c>
      <c r="J8" s="109" t="s">
        <v>82</v>
      </c>
      <c r="K8" s="109" t="s">
        <v>83</v>
      </c>
      <c r="L8" s="109" t="s">
        <v>84</v>
      </c>
      <c r="N8" s="108" t="str">
        <f>B8</f>
        <v>Vendor</v>
      </c>
      <c r="O8" s="109">
        <v>2019</v>
      </c>
      <c r="P8" s="109">
        <v>2020</v>
      </c>
      <c r="Q8" s="109">
        <v>2021</v>
      </c>
      <c r="R8" s="109">
        <v>2022</v>
      </c>
      <c r="S8" s="109">
        <v>2023</v>
      </c>
    </row>
    <row r="9" spans="2:19" s="75" customFormat="1" ht="13.2" customHeight="1">
      <c r="B9" s="76" t="s">
        <v>9</v>
      </c>
      <c r="C9" s="147"/>
      <c r="D9" s="147"/>
      <c r="E9" s="147"/>
      <c r="F9" s="147"/>
      <c r="G9" s="147"/>
      <c r="H9" s="147"/>
      <c r="I9" s="147"/>
      <c r="J9" s="147"/>
      <c r="K9" s="147"/>
      <c r="L9" s="147"/>
      <c r="N9" s="146" t="str">
        <f t="shared" ref="N9:N17" si="0">B9</f>
        <v>Cisco</v>
      </c>
      <c r="O9" s="149">
        <f>SUM(C9:F9)</f>
        <v>0</v>
      </c>
      <c r="P9" s="149">
        <f>SUM(G9:J9)</f>
        <v>0</v>
      </c>
      <c r="Q9" s="147"/>
      <c r="R9" s="147"/>
      <c r="S9" s="147"/>
    </row>
    <row r="10" spans="2:19" s="75" customFormat="1" ht="13.2" customHeight="1">
      <c r="B10" s="76" t="s">
        <v>11</v>
      </c>
      <c r="C10" s="147"/>
      <c r="D10" s="147"/>
      <c r="E10" s="147"/>
      <c r="F10" s="147"/>
      <c r="G10" s="147"/>
      <c r="H10" s="147"/>
      <c r="I10" s="147"/>
      <c r="J10" s="147"/>
      <c r="K10" s="147"/>
      <c r="L10" s="147"/>
      <c r="N10" s="146" t="str">
        <f t="shared" si="0"/>
        <v>Ericsson</v>
      </c>
      <c r="O10" s="149">
        <f t="shared" ref="O10:O17" si="1">SUM(C10:F10)</f>
        <v>0</v>
      </c>
      <c r="P10" s="149">
        <f t="shared" ref="P10:P17" si="2">SUM(G10:J10)</f>
        <v>0</v>
      </c>
      <c r="Q10" s="147"/>
      <c r="R10" s="147"/>
      <c r="S10" s="147"/>
    </row>
    <row r="11" spans="2:19" s="75" customFormat="1" ht="13.2" customHeight="1">
      <c r="B11" s="76" t="s">
        <v>17</v>
      </c>
      <c r="C11" s="147"/>
      <c r="D11" s="147"/>
      <c r="E11" s="147"/>
      <c r="F11" s="147"/>
      <c r="G11" s="147"/>
      <c r="H11" s="147"/>
      <c r="I11" s="147"/>
      <c r="J11" s="147"/>
      <c r="K11" s="147"/>
      <c r="L11" s="147"/>
      <c r="N11" s="146" t="str">
        <f t="shared" si="0"/>
        <v>Huawei</v>
      </c>
      <c r="O11" s="149">
        <f t="shared" si="1"/>
        <v>0</v>
      </c>
      <c r="P11" s="149">
        <f t="shared" si="2"/>
        <v>0</v>
      </c>
      <c r="Q11" s="147"/>
      <c r="R11" s="147"/>
      <c r="S11" s="147"/>
    </row>
    <row r="12" spans="2:19" s="75" customFormat="1" ht="13.2" customHeight="1">
      <c r="B12" s="76" t="s">
        <v>20</v>
      </c>
      <c r="C12" s="147"/>
      <c r="D12" s="147"/>
      <c r="E12" s="147"/>
      <c r="F12" s="147"/>
      <c r="G12" s="157"/>
      <c r="H12" s="147"/>
      <c r="I12" s="147"/>
      <c r="J12" s="147"/>
      <c r="K12" s="147"/>
      <c r="L12" s="147"/>
      <c r="N12" s="146" t="str">
        <f t="shared" si="0"/>
        <v>Mavenir</v>
      </c>
      <c r="O12" s="149">
        <f t="shared" si="1"/>
        <v>0</v>
      </c>
      <c r="P12" s="149">
        <f t="shared" si="2"/>
        <v>0</v>
      </c>
      <c r="Q12" s="147"/>
      <c r="R12" s="147"/>
      <c r="S12" s="147"/>
    </row>
    <row r="13" spans="2:19" s="75" customFormat="1" ht="13.2" customHeight="1">
      <c r="B13" s="76" t="s">
        <v>2</v>
      </c>
      <c r="C13" s="147"/>
      <c r="D13" s="147"/>
      <c r="E13" s="147"/>
      <c r="F13" s="147"/>
      <c r="G13" s="157"/>
      <c r="H13" s="147"/>
      <c r="I13" s="147"/>
      <c r="J13" s="147"/>
      <c r="K13" s="147"/>
      <c r="L13" s="147"/>
      <c r="N13" s="146" t="str">
        <f t="shared" si="0"/>
        <v>NEC</v>
      </c>
      <c r="O13" s="149">
        <f t="shared" si="1"/>
        <v>0</v>
      </c>
      <c r="P13" s="149">
        <f t="shared" si="2"/>
        <v>0</v>
      </c>
      <c r="Q13" s="147"/>
      <c r="R13" s="147"/>
      <c r="S13" s="147"/>
    </row>
    <row r="14" spans="2:19" s="75" customFormat="1" ht="13.2" customHeight="1">
      <c r="B14" s="76" t="s">
        <v>18</v>
      </c>
      <c r="C14" s="147"/>
      <c r="D14" s="147"/>
      <c r="E14" s="147"/>
      <c r="F14" s="147"/>
      <c r="G14" s="147"/>
      <c r="H14" s="147"/>
      <c r="I14" s="147"/>
      <c r="J14" s="147"/>
      <c r="K14" s="147"/>
      <c r="L14" s="147"/>
      <c r="N14" s="146" t="str">
        <f t="shared" si="0"/>
        <v>Nokia</v>
      </c>
      <c r="O14" s="149">
        <f t="shared" si="1"/>
        <v>0</v>
      </c>
      <c r="P14" s="149">
        <f t="shared" si="2"/>
        <v>0</v>
      </c>
      <c r="Q14" s="147"/>
      <c r="R14" s="147"/>
      <c r="S14" s="147"/>
    </row>
    <row r="15" spans="2:19" s="75" customFormat="1" ht="13.2" customHeight="1">
      <c r="B15" s="76" t="s">
        <v>23</v>
      </c>
      <c r="C15" s="147"/>
      <c r="D15" s="147"/>
      <c r="E15" s="147"/>
      <c r="F15" s="147"/>
      <c r="G15" s="147"/>
      <c r="H15" s="147"/>
      <c r="I15" s="147"/>
      <c r="J15" s="147"/>
      <c r="K15" s="147"/>
      <c r="L15" s="147"/>
      <c r="N15" s="146" t="str">
        <f t="shared" si="0"/>
        <v>Samsung</v>
      </c>
      <c r="O15" s="149">
        <f t="shared" si="1"/>
        <v>0</v>
      </c>
      <c r="P15" s="149">
        <f t="shared" si="2"/>
        <v>0</v>
      </c>
      <c r="Q15" s="147"/>
      <c r="R15" s="147"/>
      <c r="S15" s="147"/>
    </row>
    <row r="16" spans="2:19" s="75" customFormat="1" ht="13.2" customHeight="1">
      <c r="B16" s="76" t="s">
        <v>28</v>
      </c>
      <c r="C16" s="147"/>
      <c r="D16" s="147"/>
      <c r="E16" s="147"/>
      <c r="F16" s="147"/>
      <c r="G16" s="147"/>
      <c r="H16" s="147"/>
      <c r="I16" s="147"/>
      <c r="J16" s="147"/>
      <c r="K16" s="147"/>
      <c r="L16" s="147"/>
      <c r="N16" s="146" t="str">
        <f t="shared" si="0"/>
        <v>ZTE</v>
      </c>
      <c r="O16" s="149">
        <f t="shared" si="1"/>
        <v>0</v>
      </c>
      <c r="P16" s="149">
        <f t="shared" si="2"/>
        <v>0</v>
      </c>
      <c r="Q16" s="147"/>
      <c r="R16" s="147"/>
      <c r="S16" s="147"/>
    </row>
    <row r="17" spans="2:19" s="75" customFormat="1" ht="13.2" customHeight="1">
      <c r="B17" s="76" t="s">
        <v>85</v>
      </c>
      <c r="C17" s="147"/>
      <c r="D17" s="147"/>
      <c r="E17" s="147"/>
      <c r="F17" s="147"/>
      <c r="G17" s="147"/>
      <c r="H17" s="147"/>
      <c r="I17" s="147"/>
      <c r="J17" s="147"/>
      <c r="K17" s="147"/>
      <c r="L17" s="147"/>
      <c r="N17" s="146" t="str">
        <f t="shared" si="0"/>
        <v>Other</v>
      </c>
      <c r="O17" s="149">
        <f t="shared" si="1"/>
        <v>0</v>
      </c>
      <c r="P17" s="149">
        <f t="shared" si="2"/>
        <v>0</v>
      </c>
      <c r="Q17" s="147"/>
      <c r="R17" s="147"/>
      <c r="S17" s="147"/>
    </row>
    <row r="18" spans="2:19" s="75" customFormat="1" ht="13.2" customHeight="1">
      <c r="B18" s="76" t="s">
        <v>72</v>
      </c>
      <c r="C18" s="148">
        <f t="shared" ref="C18:L18" si="3">SUM(C9:C17)</f>
        <v>0</v>
      </c>
      <c r="D18" s="148">
        <f t="shared" si="3"/>
        <v>0</v>
      </c>
      <c r="E18" s="148">
        <f t="shared" si="3"/>
        <v>0</v>
      </c>
      <c r="F18" s="148">
        <f t="shared" si="3"/>
        <v>0</v>
      </c>
      <c r="G18" s="148">
        <f t="shared" si="3"/>
        <v>0</v>
      </c>
      <c r="H18" s="148">
        <f t="shared" si="3"/>
        <v>0</v>
      </c>
      <c r="I18" s="148">
        <f t="shared" si="3"/>
        <v>0</v>
      </c>
      <c r="J18" s="148">
        <f t="shared" si="3"/>
        <v>0</v>
      </c>
      <c r="K18" s="148">
        <f t="shared" si="3"/>
        <v>0</v>
      </c>
      <c r="L18" s="148">
        <f t="shared" si="3"/>
        <v>0</v>
      </c>
      <c r="N18" s="76" t="s">
        <v>72</v>
      </c>
      <c r="O18" s="150">
        <f>SUM(O9:O17)</f>
        <v>0</v>
      </c>
      <c r="P18" s="150">
        <f>SUM(P9:P17)</f>
        <v>0</v>
      </c>
      <c r="Q18" s="150">
        <f>SUM(Q9:Q17)</f>
        <v>0</v>
      </c>
      <c r="R18" s="150">
        <f>SUM(R9:R17)</f>
        <v>0</v>
      </c>
      <c r="S18" s="150">
        <f>SUM(S9:S17)</f>
        <v>0</v>
      </c>
    </row>
    <row r="19" spans="2:19" s="75" customFormat="1" ht="13.2" customHeight="1">
      <c r="B19" s="75" t="s">
        <v>235</v>
      </c>
      <c r="C19" s="160"/>
      <c r="D19" s="160"/>
      <c r="E19" s="160"/>
      <c r="F19" s="160"/>
      <c r="G19" s="160"/>
      <c r="H19" s="160"/>
      <c r="I19" s="160"/>
      <c r="J19" s="160"/>
      <c r="K19" s="160"/>
      <c r="L19" s="160"/>
    </row>
    <row r="20" spans="2:19" s="75" customFormat="1" ht="13.2" customHeight="1"/>
    <row r="21" spans="2:19" s="75" customFormat="1" ht="13.2" customHeight="1">
      <c r="B21" s="21" t="s">
        <v>170</v>
      </c>
      <c r="F21" s="161"/>
      <c r="N21" s="21" t="s">
        <v>171</v>
      </c>
    </row>
    <row r="22" spans="2:19" s="75" customFormat="1" ht="13.2" customHeight="1">
      <c r="B22" s="121"/>
      <c r="C22" s="109" t="s">
        <v>75</v>
      </c>
      <c r="D22" s="109" t="s">
        <v>76</v>
      </c>
      <c r="E22" s="109" t="s">
        <v>77</v>
      </c>
      <c r="F22" s="109" t="s">
        <v>78</v>
      </c>
      <c r="G22" s="109" t="s">
        <v>79</v>
      </c>
      <c r="H22" s="109" t="s">
        <v>80</v>
      </c>
      <c r="I22" s="109" t="s">
        <v>81</v>
      </c>
      <c r="J22" s="109" t="s">
        <v>82</v>
      </c>
      <c r="K22" s="109" t="s">
        <v>83</v>
      </c>
      <c r="L22" s="109" t="s">
        <v>84</v>
      </c>
      <c r="N22" s="121"/>
      <c r="O22" s="109">
        <v>2019</v>
      </c>
      <c r="P22" s="109">
        <v>2020</v>
      </c>
      <c r="Q22" s="109">
        <v>2021</v>
      </c>
      <c r="R22" s="109">
        <v>2022</v>
      </c>
      <c r="S22" s="109">
        <v>2023</v>
      </c>
    </row>
    <row r="23" spans="2:19" s="75" customFormat="1" ht="13.2" customHeight="1">
      <c r="B23" s="158" t="str">
        <f>B9</f>
        <v>Cisco</v>
      </c>
      <c r="C23" s="154"/>
      <c r="D23" s="154"/>
      <c r="E23" s="154"/>
      <c r="F23" s="154" t="e">
        <f t="shared" ref="F23:H26" si="4">F9/F$18</f>
        <v>#DIV/0!</v>
      </c>
      <c r="G23" s="154" t="e">
        <f t="shared" si="4"/>
        <v>#DIV/0!</v>
      </c>
      <c r="H23" s="154" t="e">
        <f t="shared" si="4"/>
        <v>#DIV/0!</v>
      </c>
      <c r="I23" s="154" t="e">
        <f t="shared" ref="I23" si="5">I9/I$18</f>
        <v>#DIV/0!</v>
      </c>
      <c r="J23" s="154" t="e">
        <f>J9/J$18</f>
        <v>#DIV/0!</v>
      </c>
      <c r="K23" s="154" t="e">
        <f>K9/K$18</f>
        <v>#DIV/0!</v>
      </c>
      <c r="L23" s="159"/>
      <c r="N23" s="158" t="str">
        <f>N9</f>
        <v>Cisco</v>
      </c>
      <c r="O23" s="154" t="e">
        <f t="shared" ref="O23:P31" si="6">O9/O$18</f>
        <v>#DIV/0!</v>
      </c>
      <c r="P23" s="154" t="e">
        <f t="shared" si="6"/>
        <v>#DIV/0!</v>
      </c>
      <c r="Q23" s="159"/>
      <c r="R23" s="159"/>
      <c r="S23" s="159"/>
    </row>
    <row r="24" spans="2:19" s="75" customFormat="1" ht="13.2" customHeight="1">
      <c r="B24" s="158" t="str">
        <f>B10</f>
        <v>Ericsson</v>
      </c>
      <c r="C24" s="154"/>
      <c r="D24" s="154"/>
      <c r="E24" s="154"/>
      <c r="F24" s="154" t="e">
        <f t="shared" si="4"/>
        <v>#DIV/0!</v>
      </c>
      <c r="G24" s="154" t="e">
        <f t="shared" si="4"/>
        <v>#DIV/0!</v>
      </c>
      <c r="H24" s="154" t="e">
        <f t="shared" si="4"/>
        <v>#DIV/0!</v>
      </c>
      <c r="I24" s="154" t="e">
        <f t="shared" ref="I24:J24" si="7">I10/I$18</f>
        <v>#DIV/0!</v>
      </c>
      <c r="J24" s="154" t="e">
        <f t="shared" si="7"/>
        <v>#DIV/0!</v>
      </c>
      <c r="K24" s="154" t="e">
        <f t="shared" ref="K24" si="8">K10/K$18</f>
        <v>#DIV/0!</v>
      </c>
      <c r="L24" s="156"/>
      <c r="N24" s="158" t="str">
        <f>N10</f>
        <v>Ericsson</v>
      </c>
      <c r="O24" s="154" t="e">
        <f t="shared" si="6"/>
        <v>#DIV/0!</v>
      </c>
      <c r="P24" s="154" t="e">
        <f t="shared" si="6"/>
        <v>#DIV/0!</v>
      </c>
      <c r="Q24" s="156"/>
      <c r="R24" s="156"/>
      <c r="S24" s="156"/>
    </row>
    <row r="25" spans="2:19" s="75" customFormat="1" ht="13.2" customHeight="1">
      <c r="B25" s="158" t="str">
        <f>B11</f>
        <v>Huawei</v>
      </c>
      <c r="C25" s="154"/>
      <c r="D25" s="154"/>
      <c r="E25" s="154"/>
      <c r="F25" s="154" t="e">
        <f t="shared" si="4"/>
        <v>#DIV/0!</v>
      </c>
      <c r="G25" s="154" t="e">
        <f t="shared" si="4"/>
        <v>#DIV/0!</v>
      </c>
      <c r="H25" s="154" t="e">
        <f t="shared" si="4"/>
        <v>#DIV/0!</v>
      </c>
      <c r="I25" s="154" t="e">
        <f t="shared" ref="I25:J25" si="9">I11/I$18</f>
        <v>#DIV/0!</v>
      </c>
      <c r="J25" s="154" t="e">
        <f t="shared" si="9"/>
        <v>#DIV/0!</v>
      </c>
      <c r="K25" s="154" t="e">
        <f t="shared" ref="K25" si="10">K11/K$18</f>
        <v>#DIV/0!</v>
      </c>
      <c r="L25" s="156"/>
      <c r="N25" s="158" t="str">
        <f>N11</f>
        <v>Huawei</v>
      </c>
      <c r="O25" s="154" t="e">
        <f t="shared" si="6"/>
        <v>#DIV/0!</v>
      </c>
      <c r="P25" s="154" t="e">
        <f t="shared" si="6"/>
        <v>#DIV/0!</v>
      </c>
      <c r="Q25" s="156"/>
      <c r="R25" s="156"/>
      <c r="S25" s="156"/>
    </row>
    <row r="26" spans="2:19" s="75" customFormat="1" ht="13.2" customHeight="1">
      <c r="B26" s="158" t="str">
        <f>B12</f>
        <v>Mavenir</v>
      </c>
      <c r="C26" s="154"/>
      <c r="D26" s="154"/>
      <c r="E26" s="154"/>
      <c r="F26" s="154" t="e">
        <f t="shared" si="4"/>
        <v>#DIV/0!</v>
      </c>
      <c r="G26" s="154" t="e">
        <f t="shared" si="4"/>
        <v>#DIV/0!</v>
      </c>
      <c r="H26" s="154" t="e">
        <f t="shared" si="4"/>
        <v>#DIV/0!</v>
      </c>
      <c r="I26" s="154" t="e">
        <f t="shared" ref="I26:J26" si="11">I12/I$18</f>
        <v>#DIV/0!</v>
      </c>
      <c r="J26" s="154" t="e">
        <f t="shared" si="11"/>
        <v>#DIV/0!</v>
      </c>
      <c r="K26" s="154" t="e">
        <f t="shared" ref="K26" si="12">K12/K$18</f>
        <v>#DIV/0!</v>
      </c>
      <c r="L26" s="156"/>
      <c r="N26" s="158" t="str">
        <f>N12</f>
        <v>Mavenir</v>
      </c>
      <c r="O26" s="154" t="e">
        <f t="shared" si="6"/>
        <v>#DIV/0!</v>
      </c>
      <c r="P26" s="154" t="e">
        <f t="shared" si="6"/>
        <v>#DIV/0!</v>
      </c>
      <c r="Q26" s="156"/>
      <c r="R26" s="156"/>
      <c r="S26" s="156"/>
    </row>
    <row r="27" spans="2:19" s="75" customFormat="1" ht="13.2" customHeight="1">
      <c r="B27" s="158" t="s">
        <v>2</v>
      </c>
      <c r="C27" s="154"/>
      <c r="D27" s="154"/>
      <c r="E27" s="154"/>
      <c r="F27" s="154" t="e">
        <f>F13/F$18</f>
        <v>#DIV/0!</v>
      </c>
      <c r="G27" s="154" t="e">
        <f t="shared" ref="G27:J27" si="13">G13/G$18</f>
        <v>#DIV/0!</v>
      </c>
      <c r="H27" s="154" t="e">
        <f t="shared" si="13"/>
        <v>#DIV/0!</v>
      </c>
      <c r="I27" s="154" t="e">
        <f t="shared" si="13"/>
        <v>#DIV/0!</v>
      </c>
      <c r="J27" s="154" t="e">
        <f t="shared" si="13"/>
        <v>#DIV/0!</v>
      </c>
      <c r="K27" s="154" t="e">
        <f t="shared" ref="K27" si="14">K13/K$18</f>
        <v>#DIV/0!</v>
      </c>
      <c r="L27" s="156"/>
      <c r="N27" s="158" t="s">
        <v>2</v>
      </c>
      <c r="O27" s="154" t="e">
        <f t="shared" si="6"/>
        <v>#DIV/0!</v>
      </c>
      <c r="P27" s="154" t="e">
        <f t="shared" si="6"/>
        <v>#DIV/0!</v>
      </c>
      <c r="Q27" s="156"/>
      <c r="R27" s="156"/>
      <c r="S27" s="156"/>
    </row>
    <row r="28" spans="2:19" s="75" customFormat="1" ht="13.2" customHeight="1">
      <c r="B28" s="158" t="str">
        <f>B14</f>
        <v>Nokia</v>
      </c>
      <c r="C28" s="154"/>
      <c r="D28" s="154"/>
      <c r="E28" s="154"/>
      <c r="F28" s="154" t="e">
        <f>F14/F$18</f>
        <v>#DIV/0!</v>
      </c>
      <c r="G28" s="154" t="e">
        <f t="shared" ref="G28:H31" si="15">G14/G$18</f>
        <v>#DIV/0!</v>
      </c>
      <c r="H28" s="154" t="e">
        <f t="shared" si="15"/>
        <v>#DIV/0!</v>
      </c>
      <c r="I28" s="154" t="e">
        <f t="shared" ref="I28:J28" si="16">I14/I$18</f>
        <v>#DIV/0!</v>
      </c>
      <c r="J28" s="154" t="e">
        <f t="shared" si="16"/>
        <v>#DIV/0!</v>
      </c>
      <c r="K28" s="154" t="e">
        <f t="shared" ref="K28" si="17">K14/K$18</f>
        <v>#DIV/0!</v>
      </c>
      <c r="L28" s="156"/>
      <c r="N28" s="158" t="str">
        <f>N14</f>
        <v>Nokia</v>
      </c>
      <c r="O28" s="154" t="e">
        <f t="shared" si="6"/>
        <v>#DIV/0!</v>
      </c>
      <c r="P28" s="154" t="e">
        <f t="shared" si="6"/>
        <v>#DIV/0!</v>
      </c>
      <c r="Q28" s="156"/>
      <c r="R28" s="156"/>
      <c r="S28" s="156"/>
    </row>
    <row r="29" spans="2:19" s="75" customFormat="1" ht="13.2" customHeight="1">
      <c r="B29" s="158" t="str">
        <f>B15</f>
        <v>Samsung</v>
      </c>
      <c r="C29" s="154"/>
      <c r="D29" s="154"/>
      <c r="E29" s="154"/>
      <c r="F29" s="154" t="e">
        <f>F15/F$18</f>
        <v>#DIV/0!</v>
      </c>
      <c r="G29" s="154" t="e">
        <f t="shared" si="15"/>
        <v>#DIV/0!</v>
      </c>
      <c r="H29" s="154" t="e">
        <f t="shared" si="15"/>
        <v>#DIV/0!</v>
      </c>
      <c r="I29" s="154" t="e">
        <f t="shared" ref="I29:J29" si="18">I15/I$18</f>
        <v>#DIV/0!</v>
      </c>
      <c r="J29" s="154" t="e">
        <f t="shared" si="18"/>
        <v>#DIV/0!</v>
      </c>
      <c r="K29" s="154" t="e">
        <f t="shared" ref="K29" si="19">K15/K$18</f>
        <v>#DIV/0!</v>
      </c>
      <c r="L29" s="156"/>
      <c r="N29" s="158" t="str">
        <f>N15</f>
        <v>Samsung</v>
      </c>
      <c r="O29" s="154" t="e">
        <f t="shared" si="6"/>
        <v>#DIV/0!</v>
      </c>
      <c r="P29" s="154" t="e">
        <f t="shared" si="6"/>
        <v>#DIV/0!</v>
      </c>
      <c r="Q29" s="156"/>
      <c r="R29" s="156"/>
      <c r="S29" s="156"/>
    </row>
    <row r="30" spans="2:19" s="75" customFormat="1" ht="13.2" customHeight="1">
      <c r="B30" s="158" t="str">
        <f>B16</f>
        <v>ZTE</v>
      </c>
      <c r="C30" s="154"/>
      <c r="D30" s="154"/>
      <c r="E30" s="154"/>
      <c r="F30" s="154" t="e">
        <f>F16/F$18</f>
        <v>#DIV/0!</v>
      </c>
      <c r="G30" s="154" t="e">
        <f t="shared" si="15"/>
        <v>#DIV/0!</v>
      </c>
      <c r="H30" s="154" t="e">
        <f t="shared" si="15"/>
        <v>#DIV/0!</v>
      </c>
      <c r="I30" s="154" t="e">
        <f t="shared" ref="I30:J30" si="20">I16/I$18</f>
        <v>#DIV/0!</v>
      </c>
      <c r="J30" s="154" t="e">
        <f t="shared" si="20"/>
        <v>#DIV/0!</v>
      </c>
      <c r="K30" s="154" t="e">
        <f t="shared" ref="K30" si="21">K16/K$18</f>
        <v>#DIV/0!</v>
      </c>
      <c r="L30" s="156"/>
      <c r="N30" s="158" t="str">
        <f>N16</f>
        <v>ZTE</v>
      </c>
      <c r="O30" s="154" t="e">
        <f t="shared" si="6"/>
        <v>#DIV/0!</v>
      </c>
      <c r="P30" s="154" t="e">
        <f t="shared" si="6"/>
        <v>#DIV/0!</v>
      </c>
      <c r="Q30" s="156"/>
      <c r="R30" s="156"/>
      <c r="S30" s="156"/>
    </row>
    <row r="31" spans="2:19" s="75" customFormat="1" ht="13.2" customHeight="1">
      <c r="B31" s="158" t="str">
        <f t="shared" ref="B31" si="22">B17</f>
        <v>Other</v>
      </c>
      <c r="C31" s="154"/>
      <c r="D31" s="154"/>
      <c r="E31" s="154"/>
      <c r="F31" s="154" t="e">
        <f>F17/F$18</f>
        <v>#DIV/0!</v>
      </c>
      <c r="G31" s="154" t="e">
        <f t="shared" si="15"/>
        <v>#DIV/0!</v>
      </c>
      <c r="H31" s="154" t="e">
        <f t="shared" si="15"/>
        <v>#DIV/0!</v>
      </c>
      <c r="I31" s="154" t="e">
        <f t="shared" ref="I31:J31" si="23">I17/I$18</f>
        <v>#DIV/0!</v>
      </c>
      <c r="J31" s="154" t="e">
        <f t="shared" si="23"/>
        <v>#DIV/0!</v>
      </c>
      <c r="K31" s="154" t="e">
        <f t="shared" ref="K31" si="24">K17/K$18</f>
        <v>#DIV/0!</v>
      </c>
      <c r="L31" s="156"/>
      <c r="N31" s="158" t="str">
        <f>N17</f>
        <v>Other</v>
      </c>
      <c r="O31" s="154" t="e">
        <f t="shared" si="6"/>
        <v>#DIV/0!</v>
      </c>
      <c r="P31" s="154" t="e">
        <f t="shared" si="6"/>
        <v>#DIV/0!</v>
      </c>
      <c r="Q31" s="156"/>
      <c r="R31" s="156"/>
      <c r="S31" s="156"/>
    </row>
    <row r="32" spans="2:19" s="75" customFormat="1" ht="13.2" customHeight="1">
      <c r="B32" s="76" t="s">
        <v>72</v>
      </c>
      <c r="C32" s="153"/>
      <c r="D32" s="153"/>
      <c r="E32" s="153"/>
      <c r="F32" s="153" t="e">
        <f t="shared" ref="F32:H32" si="25">SUM(F23:F31)</f>
        <v>#DIV/0!</v>
      </c>
      <c r="G32" s="153" t="e">
        <f t="shared" si="25"/>
        <v>#DIV/0!</v>
      </c>
      <c r="H32" s="153" t="e">
        <f t="shared" si="25"/>
        <v>#DIV/0!</v>
      </c>
      <c r="I32" s="153" t="e">
        <f t="shared" ref="I32:L32" si="26">SUM(I23:I31)</f>
        <v>#DIV/0!</v>
      </c>
      <c r="J32" s="153" t="e">
        <f t="shared" si="26"/>
        <v>#DIV/0!</v>
      </c>
      <c r="K32" s="153" t="e">
        <f t="shared" ref="K32" si="27">SUM(K23:K31)</f>
        <v>#DIV/0!</v>
      </c>
      <c r="L32" s="153">
        <f t="shared" si="26"/>
        <v>0</v>
      </c>
      <c r="N32" s="76" t="s">
        <v>72</v>
      </c>
      <c r="O32" s="153" t="e">
        <f>SUM(O23:O31)</f>
        <v>#DIV/0!</v>
      </c>
      <c r="P32" s="153" t="e">
        <f>SUM(P24:P31)</f>
        <v>#DIV/0!</v>
      </c>
      <c r="Q32" s="153">
        <f t="shared" ref="Q32:S32" si="28">SUM(Q24:Q31)</f>
        <v>0</v>
      </c>
      <c r="R32" s="153">
        <f t="shared" si="28"/>
        <v>0</v>
      </c>
      <c r="S32" s="153">
        <f t="shared" si="28"/>
        <v>0</v>
      </c>
    </row>
    <row r="33" spans="3:19" ht="13.2" customHeight="1">
      <c r="C33" s="18"/>
      <c r="D33" s="18"/>
      <c r="E33" s="18"/>
      <c r="F33" s="18"/>
      <c r="G33" s="18"/>
      <c r="H33" s="18"/>
      <c r="I33" s="18"/>
      <c r="J33" s="18"/>
      <c r="K33" s="18"/>
      <c r="L33" s="18"/>
      <c r="O33" s="18"/>
      <c r="P33" s="18"/>
      <c r="Q33" s="18"/>
      <c r="R33" s="18"/>
      <c r="S33" s="18"/>
    </row>
    <row r="34" spans="3:19" ht="13.2" customHeight="1"/>
    <row r="35" spans="3:19" ht="13.2" customHeight="1"/>
    <row r="36" spans="3:19" ht="13.2" customHeight="1"/>
    <row r="37" spans="3:19" ht="13.2" customHeight="1"/>
    <row r="38" spans="3:19" ht="13.2" customHeight="1"/>
    <row r="39" spans="3:19" ht="13.2" customHeight="1"/>
    <row r="40" spans="3:19" ht="13.2" customHeight="1"/>
    <row r="41" spans="3:19" ht="13.2" customHeight="1"/>
    <row r="42" spans="3:19" ht="13.2" customHeight="1"/>
    <row r="43" spans="3:19" ht="13.2" customHeight="1"/>
    <row r="44" spans="3:19" ht="13.2" customHeight="1"/>
    <row r="45" spans="3:19" ht="13.2" customHeight="1"/>
    <row r="46" spans="3:19" ht="13.2" customHeight="1"/>
    <row r="47" spans="3:19" ht="13.2" customHeight="1"/>
    <row r="48" spans="3:19" ht="13.2" customHeight="1"/>
    <row r="49" ht="13.2" customHeight="1"/>
    <row r="50" ht="13.2" customHeight="1"/>
    <row r="51" ht="13.2" customHeight="1"/>
    <row r="52" ht="13.2" customHeight="1"/>
    <row r="53" ht="13.2" customHeight="1"/>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FBC0-83CD-433A-9FF3-A9FD01600AED}">
  <sheetPr>
    <tabColor rgb="FFCCFFCC"/>
  </sheetPr>
  <dimension ref="B1:N21"/>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28" t="str">
        <f>Introduction!B2</f>
        <v>LightCounting Wireless Infrastructure Shares, Size &amp; Forecast - 1Q21</v>
      </c>
      <c r="C2" s="28"/>
      <c r="D2" s="28"/>
      <c r="E2" s="28"/>
    </row>
    <row r="3" spans="2:14" ht="15">
      <c r="B3" s="236" t="str">
        <f>Introduction!B3</f>
        <v>May 2021 - Sample template for illustrative purposes only</v>
      </c>
      <c r="C3" s="27"/>
      <c r="D3" s="27"/>
      <c r="E3" s="27"/>
    </row>
    <row r="4" spans="2:14" ht="13.2" customHeight="1">
      <c r="B4" s="27"/>
      <c r="C4" s="27"/>
      <c r="D4" s="27"/>
      <c r="E4" s="27"/>
    </row>
    <row r="5" spans="2:14" ht="15.6">
      <c r="B5" s="88" t="s">
        <v>104</v>
      </c>
      <c r="C5" s="26"/>
      <c r="D5" s="26"/>
      <c r="E5" s="26"/>
      <c r="F5" s="25"/>
    </row>
    <row r="6" spans="2:14" ht="13.2" customHeight="1"/>
    <row r="7" spans="2:14" ht="13.2" customHeight="1">
      <c r="B7" s="21" t="s">
        <v>97</v>
      </c>
      <c r="C7" s="21"/>
      <c r="D7" s="21"/>
      <c r="E7" s="54"/>
      <c r="N7" s="36" t="s">
        <v>96</v>
      </c>
    </row>
    <row r="8" spans="2:14" s="75" customFormat="1" ht="13.2" customHeight="1">
      <c r="B8" s="121" t="s">
        <v>91</v>
      </c>
      <c r="C8" s="109">
        <v>2016</v>
      </c>
      <c r="D8" s="109">
        <v>2017</v>
      </c>
      <c r="E8" s="109">
        <v>2018</v>
      </c>
      <c r="F8" s="109">
        <v>2019</v>
      </c>
      <c r="G8" s="109">
        <v>2020</v>
      </c>
      <c r="H8" s="109">
        <v>2021</v>
      </c>
      <c r="I8" s="109">
        <v>2022</v>
      </c>
      <c r="J8" s="109">
        <v>2023</v>
      </c>
      <c r="K8" s="109">
        <v>2024</v>
      </c>
      <c r="L8" s="109">
        <v>2025</v>
      </c>
      <c r="M8" s="109">
        <v>2026</v>
      </c>
      <c r="N8" s="133" t="s">
        <v>220</v>
      </c>
    </row>
    <row r="9" spans="2:14" s="75" customFormat="1" ht="13.2" customHeight="1">
      <c r="B9" s="123" t="s">
        <v>92</v>
      </c>
      <c r="C9" s="166"/>
      <c r="D9" s="166"/>
      <c r="E9" s="166"/>
      <c r="F9" s="166"/>
      <c r="G9" s="166"/>
      <c r="H9" s="166"/>
      <c r="I9" s="166"/>
      <c r="J9" s="166"/>
      <c r="K9" s="167"/>
      <c r="L9" s="167"/>
      <c r="M9" s="167"/>
      <c r="N9" s="37" t="e">
        <f>(M9/G9)^(1/6)-1</f>
        <v>#DIV/0!</v>
      </c>
    </row>
    <row r="10" spans="2:14" s="75" customFormat="1" ht="13.2" customHeight="1">
      <c r="B10" s="124" t="s">
        <v>93</v>
      </c>
      <c r="C10" s="168"/>
      <c r="D10" s="151"/>
      <c r="E10" s="151"/>
      <c r="F10" s="151"/>
      <c r="G10" s="151"/>
      <c r="H10" s="151"/>
      <c r="I10" s="151"/>
      <c r="J10" s="151"/>
      <c r="K10" s="164"/>
      <c r="L10" s="164"/>
      <c r="M10" s="164"/>
      <c r="N10" s="126"/>
    </row>
    <row r="11" spans="2:14" s="75" customFormat="1" ht="13.2" customHeight="1">
      <c r="B11" s="123" t="s">
        <v>94</v>
      </c>
      <c r="C11" s="166"/>
      <c r="D11" s="166"/>
      <c r="E11" s="166"/>
      <c r="F11" s="166"/>
      <c r="G11" s="166"/>
      <c r="H11" s="166"/>
      <c r="I11" s="166"/>
      <c r="J11" s="166"/>
      <c r="K11" s="167"/>
      <c r="L11" s="167"/>
      <c r="M11" s="167"/>
      <c r="N11" s="41" t="e">
        <f>(M11/G11)^(1/6)-1</f>
        <v>#DIV/0!</v>
      </c>
    </row>
    <row r="12" spans="2:14" s="75" customFormat="1" ht="13.2" customHeight="1">
      <c r="B12" s="124" t="s">
        <v>93</v>
      </c>
      <c r="C12" s="168"/>
      <c r="D12" s="151"/>
      <c r="E12" s="151"/>
      <c r="F12" s="151"/>
      <c r="G12" s="151"/>
      <c r="H12" s="151"/>
      <c r="I12" s="151"/>
      <c r="J12" s="151"/>
      <c r="K12" s="164"/>
      <c r="L12" s="164"/>
      <c r="M12" s="164"/>
      <c r="N12" s="126"/>
    </row>
    <row r="13" spans="2:14" s="75" customFormat="1" ht="13.2" customHeight="1">
      <c r="B13" s="123" t="s">
        <v>95</v>
      </c>
      <c r="C13" s="166"/>
      <c r="D13" s="166"/>
      <c r="E13" s="166"/>
      <c r="F13" s="166"/>
      <c r="G13" s="166"/>
      <c r="H13" s="166"/>
      <c r="I13" s="166"/>
      <c r="J13" s="166"/>
      <c r="K13" s="167"/>
      <c r="L13" s="167"/>
      <c r="M13" s="167"/>
      <c r="N13" s="41" t="e">
        <f>(M13/G13)^(1/6)-1</f>
        <v>#DIV/0!</v>
      </c>
    </row>
    <row r="14" spans="2:14" s="75" customFormat="1" ht="13.2" customHeight="1">
      <c r="B14" s="124" t="s">
        <v>93</v>
      </c>
      <c r="C14" s="168"/>
      <c r="D14" s="151"/>
      <c r="E14" s="151"/>
      <c r="F14" s="151"/>
      <c r="G14" s="151"/>
      <c r="H14" s="151"/>
      <c r="I14" s="151"/>
      <c r="J14" s="151"/>
      <c r="K14" s="164"/>
      <c r="L14" s="164"/>
      <c r="M14" s="164"/>
      <c r="N14" s="126"/>
    </row>
    <row r="15" spans="2:14" s="75" customFormat="1" ht="13.2" customHeight="1">
      <c r="B15" s="123" t="s">
        <v>100</v>
      </c>
      <c r="C15" s="166"/>
      <c r="D15" s="166"/>
      <c r="E15" s="166"/>
      <c r="F15" s="166"/>
      <c r="G15" s="166"/>
      <c r="H15" s="166"/>
      <c r="I15" s="166"/>
      <c r="J15" s="166"/>
      <c r="K15" s="167"/>
      <c r="L15" s="167"/>
      <c r="M15" s="167"/>
      <c r="N15" s="41" t="e">
        <f>(M15/G15)^(1/6)-1</f>
        <v>#DIV/0!</v>
      </c>
    </row>
    <row r="16" spans="2:14" s="75" customFormat="1" ht="13.2" customHeight="1">
      <c r="B16" s="124" t="s">
        <v>93</v>
      </c>
      <c r="C16" s="168"/>
      <c r="D16" s="151"/>
      <c r="E16" s="151"/>
      <c r="F16" s="151"/>
      <c r="G16" s="151"/>
      <c r="H16" s="151"/>
      <c r="I16" s="151"/>
      <c r="J16" s="151"/>
      <c r="K16" s="164"/>
      <c r="L16" s="164"/>
      <c r="M16" s="164"/>
      <c r="N16" s="126"/>
    </row>
    <row r="17" spans="2:14" s="75" customFormat="1" ht="13.2" customHeight="1">
      <c r="B17" s="123" t="s">
        <v>72</v>
      </c>
      <c r="C17" s="166">
        <f>C9+C11+C13+C15</f>
        <v>0</v>
      </c>
      <c r="D17" s="166">
        <f>D9+D11+D13+D15</f>
        <v>0</v>
      </c>
      <c r="E17" s="166">
        <f>E9+E11+E13+E15</f>
        <v>0</v>
      </c>
      <c r="F17" s="166">
        <f t="shared" ref="F17:K17" si="0">F9+F11+F13+F15</f>
        <v>0</v>
      </c>
      <c r="G17" s="166">
        <f t="shared" si="0"/>
        <v>0</v>
      </c>
      <c r="H17" s="166">
        <f t="shared" si="0"/>
        <v>0</v>
      </c>
      <c r="I17" s="166">
        <f t="shared" si="0"/>
        <v>0</v>
      </c>
      <c r="J17" s="166">
        <f t="shared" si="0"/>
        <v>0</v>
      </c>
      <c r="K17" s="167">
        <f t="shared" si="0"/>
        <v>0</v>
      </c>
      <c r="L17" s="167">
        <f>L9+L11+L13+L15</f>
        <v>0</v>
      </c>
      <c r="M17" s="167">
        <f>M9+M11+M13+M15</f>
        <v>0</v>
      </c>
      <c r="N17" s="41" t="e">
        <f>(M17/G17)^(1/6)-1</f>
        <v>#DIV/0!</v>
      </c>
    </row>
    <row r="18" spans="2:14" s="75" customFormat="1" ht="13.2" customHeight="1">
      <c r="B18" s="127" t="s">
        <v>93</v>
      </c>
      <c r="C18" s="168"/>
      <c r="D18" s="151" t="e">
        <f>(D17-C17)/C17</f>
        <v>#DIV/0!</v>
      </c>
      <c r="E18" s="151" t="e">
        <f>(E17-D17)/D17</f>
        <v>#DIV/0!</v>
      </c>
      <c r="F18" s="151" t="e">
        <f>(F17-E17)/E17</f>
        <v>#DIV/0!</v>
      </c>
      <c r="G18" s="151" t="e">
        <f t="shared" ref="G18:M18" si="1">(G17-F17)/F17</f>
        <v>#DIV/0!</v>
      </c>
      <c r="H18" s="151" t="e">
        <f t="shared" si="1"/>
        <v>#DIV/0!</v>
      </c>
      <c r="I18" s="151" t="e">
        <f t="shared" si="1"/>
        <v>#DIV/0!</v>
      </c>
      <c r="J18" s="151" t="e">
        <f t="shared" si="1"/>
        <v>#DIV/0!</v>
      </c>
      <c r="K18" s="164" t="e">
        <f t="shared" si="1"/>
        <v>#DIV/0!</v>
      </c>
      <c r="L18" s="164" t="e">
        <f t="shared" si="1"/>
        <v>#DIV/0!</v>
      </c>
      <c r="M18" s="164" t="e">
        <f t="shared" si="1"/>
        <v>#DIV/0!</v>
      </c>
      <c r="N18" s="128"/>
    </row>
    <row r="19" spans="2:14" ht="13.2" customHeight="1">
      <c r="B19" s="17"/>
      <c r="C19" s="17"/>
      <c r="D19" s="17"/>
      <c r="E19" s="188"/>
      <c r="F19" s="169"/>
      <c r="G19" s="170"/>
    </row>
    <row r="20" spans="2:14" ht="13.2" customHeight="1">
      <c r="F20" s="187"/>
      <c r="G20" s="190"/>
    </row>
    <row r="21" spans="2:14">
      <c r="G21" s="54"/>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30C4-2291-4CE0-8B83-913F841C1001}">
  <sheetPr>
    <tabColor rgb="FFCCFFCC"/>
  </sheetPr>
  <dimension ref="B1:N27"/>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28" t="str">
        <f>Introduction!B2</f>
        <v>LightCounting Wireless Infrastructure Shares, Size &amp; Forecast - 1Q21</v>
      </c>
      <c r="C2" s="28"/>
      <c r="D2" s="28"/>
      <c r="E2" s="28"/>
    </row>
    <row r="3" spans="2:14" ht="15">
      <c r="B3" s="236" t="str">
        <f>Introduction!B3</f>
        <v>May 2021 - Sample template for illustrative purposes only</v>
      </c>
      <c r="C3" s="27"/>
      <c r="D3" s="27"/>
      <c r="E3" s="27"/>
    </row>
    <row r="4" spans="2:14" ht="13.2" customHeight="1">
      <c r="B4" s="27"/>
      <c r="C4" s="27"/>
      <c r="D4" s="27"/>
      <c r="E4" s="27"/>
    </row>
    <row r="5" spans="2:14" ht="15.6">
      <c r="B5" s="88" t="s">
        <v>98</v>
      </c>
      <c r="C5" s="26"/>
      <c r="D5" s="26"/>
      <c r="E5" s="26"/>
      <c r="F5" s="25"/>
    </row>
    <row r="6" spans="2:14" ht="13.2" customHeight="1">
      <c r="E6" s="54"/>
    </row>
    <row r="7" spans="2:14" ht="13.2" customHeight="1">
      <c r="B7" s="21" t="s">
        <v>97</v>
      </c>
      <c r="C7" s="21"/>
      <c r="D7" s="21"/>
      <c r="E7" s="21"/>
      <c r="N7" s="36" t="s">
        <v>96</v>
      </c>
    </row>
    <row r="8" spans="2:14" ht="13.2" customHeight="1">
      <c r="B8" s="9" t="s">
        <v>91</v>
      </c>
      <c r="C8" s="20">
        <v>2016</v>
      </c>
      <c r="D8" s="20">
        <v>2017</v>
      </c>
      <c r="E8" s="20">
        <v>2018</v>
      </c>
      <c r="F8" s="20">
        <v>2019</v>
      </c>
      <c r="G8" s="20">
        <v>2020</v>
      </c>
      <c r="H8" s="20">
        <v>2021</v>
      </c>
      <c r="I8" s="20">
        <v>2022</v>
      </c>
      <c r="J8" s="20">
        <v>2023</v>
      </c>
      <c r="K8" s="20">
        <v>2024</v>
      </c>
      <c r="L8" s="20">
        <v>2025</v>
      </c>
      <c r="M8" s="20">
        <v>2026</v>
      </c>
      <c r="N8" s="133" t="s">
        <v>220</v>
      </c>
    </row>
    <row r="9" spans="2:14" ht="13.2" customHeight="1">
      <c r="B9" s="123" t="s">
        <v>92</v>
      </c>
      <c r="C9" s="147"/>
      <c r="D9" s="147"/>
      <c r="E9" s="147"/>
      <c r="F9" s="147"/>
      <c r="G9" s="147"/>
      <c r="H9" s="147"/>
      <c r="I9" s="147"/>
      <c r="J9" s="147"/>
      <c r="K9" s="147"/>
      <c r="L9" s="147"/>
      <c r="M9" s="147"/>
      <c r="N9" s="37" t="e">
        <f>(M9/G9)^(1/6)-1</f>
        <v>#DIV/0!</v>
      </c>
    </row>
    <row r="10" spans="2:14" ht="13.2" customHeight="1">
      <c r="B10" s="124" t="s">
        <v>93</v>
      </c>
      <c r="C10" s="162"/>
      <c r="D10" s="151"/>
      <c r="E10" s="163"/>
      <c r="F10" s="151"/>
      <c r="G10" s="151"/>
      <c r="H10" s="151"/>
      <c r="I10" s="151"/>
      <c r="J10" s="151"/>
      <c r="K10" s="164"/>
      <c r="L10" s="164"/>
      <c r="M10" s="164"/>
      <c r="N10" s="40"/>
    </row>
    <row r="11" spans="2:14" ht="13.2" customHeight="1">
      <c r="B11" s="123" t="s">
        <v>94</v>
      </c>
      <c r="C11" s="147"/>
      <c r="D11" s="147"/>
      <c r="E11" s="147"/>
      <c r="F11" s="147"/>
      <c r="G11" s="147"/>
      <c r="H11" s="147"/>
      <c r="I11" s="147"/>
      <c r="J11" s="147"/>
      <c r="K11" s="165"/>
      <c r="L11" s="165"/>
      <c r="M11" s="165"/>
      <c r="N11" s="41" t="e">
        <f>(M11/G11)^(1/6)-1</f>
        <v>#DIV/0!</v>
      </c>
    </row>
    <row r="12" spans="2:14" ht="13.2" customHeight="1">
      <c r="B12" s="124" t="s">
        <v>93</v>
      </c>
      <c r="C12" s="35"/>
      <c r="D12" s="29"/>
      <c r="E12" s="29"/>
      <c r="F12" s="29"/>
      <c r="G12" s="29"/>
      <c r="H12" s="29"/>
      <c r="I12" s="29"/>
      <c r="J12" s="29"/>
      <c r="K12" s="39"/>
      <c r="L12" s="39"/>
      <c r="M12" s="39"/>
      <c r="N12" s="40"/>
    </row>
    <row r="13" spans="2:14" ht="13.2" customHeight="1">
      <c r="B13" s="123" t="s">
        <v>95</v>
      </c>
      <c r="C13" s="147"/>
      <c r="D13" s="147"/>
      <c r="E13" s="147"/>
      <c r="F13" s="147"/>
      <c r="G13" s="147"/>
      <c r="H13" s="147"/>
      <c r="I13" s="147"/>
      <c r="J13" s="147"/>
      <c r="K13" s="165"/>
      <c r="L13" s="165"/>
      <c r="M13" s="165"/>
      <c r="N13" s="41" t="e">
        <f>(M13/G13)^(1/6)-1</f>
        <v>#DIV/0!</v>
      </c>
    </row>
    <row r="14" spans="2:14" ht="13.2" customHeight="1">
      <c r="B14" s="124" t="s">
        <v>93</v>
      </c>
      <c r="C14" s="35"/>
      <c r="D14" s="29"/>
      <c r="E14" s="29"/>
      <c r="F14" s="29"/>
      <c r="G14" s="29"/>
      <c r="H14" s="29"/>
      <c r="I14" s="29"/>
      <c r="J14" s="29"/>
      <c r="K14" s="39"/>
      <c r="L14" s="39"/>
      <c r="M14" s="39"/>
      <c r="N14" s="40"/>
    </row>
    <row r="15" spans="2:14" ht="13.2" customHeight="1">
      <c r="B15" s="123" t="s">
        <v>100</v>
      </c>
      <c r="C15" s="147"/>
      <c r="D15" s="147"/>
      <c r="E15" s="147"/>
      <c r="F15" s="147"/>
      <c r="G15" s="147"/>
      <c r="H15" s="147"/>
      <c r="I15" s="147"/>
      <c r="J15" s="147"/>
      <c r="K15" s="147"/>
      <c r="L15" s="147"/>
      <c r="M15" s="147"/>
      <c r="N15" s="41" t="e">
        <f>(M15/G15)^(1/6)-1</f>
        <v>#DIV/0!</v>
      </c>
    </row>
    <row r="16" spans="2:14" ht="13.2" customHeight="1">
      <c r="B16" s="124" t="s">
        <v>93</v>
      </c>
      <c r="C16" s="35"/>
      <c r="D16" s="29"/>
      <c r="E16" s="29"/>
      <c r="F16" s="29"/>
      <c r="G16" s="29"/>
      <c r="H16" s="29"/>
      <c r="I16" s="29"/>
      <c r="J16" s="29"/>
      <c r="K16" s="39"/>
      <c r="L16" s="39"/>
      <c r="M16" s="39"/>
      <c r="N16" s="40"/>
    </row>
    <row r="17" spans="2:14" ht="13.2" customHeight="1">
      <c r="B17" s="123" t="s">
        <v>72</v>
      </c>
      <c r="C17" s="147"/>
      <c r="D17" s="147"/>
      <c r="E17" s="147"/>
      <c r="F17" s="147"/>
      <c r="G17" s="147"/>
      <c r="H17" s="147"/>
      <c r="I17" s="147"/>
      <c r="J17" s="147"/>
      <c r="K17" s="165"/>
      <c r="L17" s="165"/>
      <c r="M17" s="165"/>
      <c r="N17" s="41" t="e">
        <f>(M17/G17)^(1/6)-1</f>
        <v>#DIV/0!</v>
      </c>
    </row>
    <row r="18" spans="2:14" ht="13.2" customHeight="1">
      <c r="B18" s="127" t="s">
        <v>93</v>
      </c>
      <c r="C18" s="35"/>
      <c r="D18" s="29" t="e">
        <f>(D17-C17)/C17</f>
        <v>#DIV/0!</v>
      </c>
      <c r="E18" s="29" t="e">
        <f>(E17-D17)/D17</f>
        <v>#DIV/0!</v>
      </c>
      <c r="F18" s="29" t="e">
        <f>(F17-E17)/E17</f>
        <v>#DIV/0!</v>
      </c>
      <c r="G18" s="29" t="e">
        <f t="shared" ref="G18:M18" si="0">(G17-F17)/F17</f>
        <v>#DIV/0!</v>
      </c>
      <c r="H18" s="29" t="e">
        <f t="shared" si="0"/>
        <v>#DIV/0!</v>
      </c>
      <c r="I18" s="29" t="e">
        <f t="shared" si="0"/>
        <v>#DIV/0!</v>
      </c>
      <c r="J18" s="29" t="e">
        <f t="shared" si="0"/>
        <v>#DIV/0!</v>
      </c>
      <c r="K18" s="39" t="e">
        <f t="shared" si="0"/>
        <v>#DIV/0!</v>
      </c>
      <c r="L18" s="39" t="e">
        <f t="shared" si="0"/>
        <v>#DIV/0!</v>
      </c>
      <c r="M18" s="39" t="e">
        <f t="shared" si="0"/>
        <v>#DIV/0!</v>
      </c>
      <c r="N18" s="42"/>
    </row>
    <row r="19" spans="2:14" ht="13.2" customHeight="1">
      <c r="B19" s="17"/>
      <c r="C19" s="17"/>
      <c r="D19" s="17"/>
      <c r="E19" s="188"/>
      <c r="F19" s="186"/>
      <c r="G19" s="186"/>
    </row>
    <row r="20" spans="2:14" ht="13.2" customHeight="1">
      <c r="F20" s="187"/>
      <c r="G20" s="187"/>
    </row>
    <row r="21" spans="2:14" ht="13.2" customHeight="1">
      <c r="B21" s="21" t="s">
        <v>118</v>
      </c>
      <c r="C21" s="21"/>
      <c r="D21" s="21"/>
      <c r="E21" s="21"/>
      <c r="N21" s="62"/>
    </row>
    <row r="22" spans="2:14" ht="13.2" customHeight="1">
      <c r="B22" s="9" t="s">
        <v>91</v>
      </c>
      <c r="C22" s="20">
        <v>2016</v>
      </c>
      <c r="D22" s="20">
        <v>2017</v>
      </c>
      <c r="E22" s="20">
        <v>2018</v>
      </c>
      <c r="F22" s="20">
        <v>2019</v>
      </c>
      <c r="G22" s="20">
        <v>2020</v>
      </c>
      <c r="H22" s="20">
        <v>2021</v>
      </c>
      <c r="I22" s="20">
        <v>2022</v>
      </c>
      <c r="J22" s="20">
        <v>2023</v>
      </c>
      <c r="K22" s="20">
        <v>2024</v>
      </c>
      <c r="L22" s="20">
        <v>2025</v>
      </c>
      <c r="M22" s="20">
        <v>2026</v>
      </c>
      <c r="N22" s="63"/>
    </row>
    <row r="23" spans="2:14" ht="13.2" customHeight="1">
      <c r="B23" s="4" t="s">
        <v>92</v>
      </c>
      <c r="C23" s="29" t="e">
        <f>C9/EPC!C9</f>
        <v>#DIV/0!</v>
      </c>
      <c r="D23" s="29" t="e">
        <f>D9/EPC!D9</f>
        <v>#DIV/0!</v>
      </c>
      <c r="E23" s="29" t="e">
        <f>E9/EPC!E9</f>
        <v>#DIV/0!</v>
      </c>
      <c r="F23" s="29" t="e">
        <f>F9/EPC!F9</f>
        <v>#DIV/0!</v>
      </c>
      <c r="G23" s="29" t="e">
        <f>G9/EPC!G9</f>
        <v>#DIV/0!</v>
      </c>
      <c r="H23" s="29" t="e">
        <f>H9/EPC!H9</f>
        <v>#DIV/0!</v>
      </c>
      <c r="I23" s="29" t="e">
        <f>I9/EPC!I9</f>
        <v>#DIV/0!</v>
      </c>
      <c r="J23" s="29" t="e">
        <f>J9/EPC!J9</f>
        <v>#DIV/0!</v>
      </c>
      <c r="K23" s="29" t="e">
        <f>K9/EPC!K9</f>
        <v>#DIV/0!</v>
      </c>
      <c r="L23" s="29" t="e">
        <f>L9/EPC!L9</f>
        <v>#DIV/0!</v>
      </c>
      <c r="M23" s="29" t="e">
        <f>M9/EPC!M9</f>
        <v>#DIV/0!</v>
      </c>
      <c r="N23" s="64"/>
    </row>
    <row r="24" spans="2:14" ht="13.2" customHeight="1">
      <c r="B24" s="4" t="s">
        <v>94</v>
      </c>
      <c r="C24" s="29" t="e">
        <f>C11/EPC!C11</f>
        <v>#DIV/0!</v>
      </c>
      <c r="D24" s="29" t="e">
        <f>D11/EPC!D11</f>
        <v>#DIV/0!</v>
      </c>
      <c r="E24" s="29" t="e">
        <f>E11/EPC!E11</f>
        <v>#DIV/0!</v>
      </c>
      <c r="F24" s="29" t="e">
        <f>F11/EPC!F11</f>
        <v>#DIV/0!</v>
      </c>
      <c r="G24" s="29" t="e">
        <f>G11/EPC!G11</f>
        <v>#DIV/0!</v>
      </c>
      <c r="H24" s="29" t="e">
        <f>H11/EPC!H11</f>
        <v>#DIV/0!</v>
      </c>
      <c r="I24" s="29" t="e">
        <f>I11/EPC!I11</f>
        <v>#DIV/0!</v>
      </c>
      <c r="J24" s="29" t="e">
        <f>J11/EPC!J11</f>
        <v>#DIV/0!</v>
      </c>
      <c r="K24" s="29" t="e">
        <f>K11/EPC!K11</f>
        <v>#DIV/0!</v>
      </c>
      <c r="L24" s="29" t="e">
        <f>L11/EPC!L11</f>
        <v>#DIV/0!</v>
      </c>
      <c r="M24" s="29" t="e">
        <f>M11/EPC!M11</f>
        <v>#DIV/0!</v>
      </c>
      <c r="N24" s="64"/>
    </row>
    <row r="25" spans="2:14" ht="13.2" customHeight="1">
      <c r="B25" s="4" t="s">
        <v>95</v>
      </c>
      <c r="C25" s="29" t="e">
        <f>C13/EPC!C13</f>
        <v>#DIV/0!</v>
      </c>
      <c r="D25" s="29" t="e">
        <f>D13/EPC!D13</f>
        <v>#DIV/0!</v>
      </c>
      <c r="E25" s="29" t="e">
        <f>E13/EPC!E13</f>
        <v>#DIV/0!</v>
      </c>
      <c r="F25" s="29" t="e">
        <f>F13/EPC!F13</f>
        <v>#DIV/0!</v>
      </c>
      <c r="G25" s="29" t="e">
        <f>G13/EPC!G13</f>
        <v>#DIV/0!</v>
      </c>
      <c r="H25" s="29" t="e">
        <f>H13/EPC!H13</f>
        <v>#DIV/0!</v>
      </c>
      <c r="I25" s="29" t="e">
        <f>I13/EPC!I13</f>
        <v>#DIV/0!</v>
      </c>
      <c r="J25" s="29" t="e">
        <f>J13/EPC!J13</f>
        <v>#DIV/0!</v>
      </c>
      <c r="K25" s="29" t="e">
        <f>K13/EPC!K13</f>
        <v>#DIV/0!</v>
      </c>
      <c r="L25" s="29" t="e">
        <f>L13/EPC!L13</f>
        <v>#DIV/0!</v>
      </c>
      <c r="M25" s="29" t="e">
        <f>M13/EPC!M13</f>
        <v>#DIV/0!</v>
      </c>
      <c r="N25" s="64"/>
    </row>
    <row r="26" spans="2:14" ht="13.2" customHeight="1">
      <c r="B26" s="4" t="s">
        <v>100</v>
      </c>
      <c r="C26" s="29" t="e">
        <f>C15/EPC!C15</f>
        <v>#DIV/0!</v>
      </c>
      <c r="D26" s="29" t="e">
        <f>D15/EPC!D15</f>
        <v>#DIV/0!</v>
      </c>
      <c r="E26" s="29" t="e">
        <f>E15/EPC!E15</f>
        <v>#DIV/0!</v>
      </c>
      <c r="F26" s="29" t="e">
        <f>F15/EPC!F15</f>
        <v>#DIV/0!</v>
      </c>
      <c r="G26" s="29" t="e">
        <f>G15/EPC!G15</f>
        <v>#DIV/0!</v>
      </c>
      <c r="H26" s="29" t="e">
        <f>H15/EPC!H15</f>
        <v>#DIV/0!</v>
      </c>
      <c r="I26" s="29" t="e">
        <f>I15/EPC!I15</f>
        <v>#DIV/0!</v>
      </c>
      <c r="J26" s="29" t="e">
        <f>J15/EPC!J15</f>
        <v>#DIV/0!</v>
      </c>
      <c r="K26" s="29" t="e">
        <f>K15/EPC!K15</f>
        <v>#DIV/0!</v>
      </c>
      <c r="L26" s="29" t="e">
        <f>L15/EPC!L15</f>
        <v>#DIV/0!</v>
      </c>
      <c r="M26" s="29" t="e">
        <f>M15/EPC!M15</f>
        <v>#DIV/0!</v>
      </c>
      <c r="N26" s="64"/>
    </row>
    <row r="27" spans="2:14" ht="13.2" customHeight="1">
      <c r="B27" s="4" t="s">
        <v>72</v>
      </c>
      <c r="C27" s="29" t="e">
        <f>C17/EPC!C17</f>
        <v>#DIV/0!</v>
      </c>
      <c r="D27" s="29" t="e">
        <f>D17/EPC!D17</f>
        <v>#DIV/0!</v>
      </c>
      <c r="E27" s="29" t="e">
        <f>E17/EPC!E17</f>
        <v>#DIV/0!</v>
      </c>
      <c r="F27" s="29" t="e">
        <f>F17/EPC!F17</f>
        <v>#DIV/0!</v>
      </c>
      <c r="G27" s="29" t="e">
        <f>G17/EPC!G17</f>
        <v>#DIV/0!</v>
      </c>
      <c r="H27" s="29" t="e">
        <f>H17/EPC!H17</f>
        <v>#DIV/0!</v>
      </c>
      <c r="I27" s="29" t="e">
        <f>I17/EPC!I17</f>
        <v>#DIV/0!</v>
      </c>
      <c r="J27" s="29" t="e">
        <f>J17/EPC!J17</f>
        <v>#DIV/0!</v>
      </c>
      <c r="K27" s="29" t="e">
        <f>K17/EPC!K17</f>
        <v>#DIV/0!</v>
      </c>
      <c r="L27" s="29" t="e">
        <f>L17/EPC!L17</f>
        <v>#DIV/0!</v>
      </c>
      <c r="M27" s="29" t="e">
        <f>M17/EPC!M17</f>
        <v>#DIV/0!</v>
      </c>
      <c r="N27" s="64"/>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DC1F-9F3D-475D-9DDD-0E51E376D70B}">
  <sheetPr>
    <tabColor rgb="FFCCFFCC"/>
  </sheetPr>
  <dimension ref="B1:W102"/>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22" width="8.6640625" style="1"/>
    <col min="23" max="23" width="9.5546875" style="1" customWidth="1"/>
    <col min="24" max="16384" width="8.6640625" style="1"/>
  </cols>
  <sheetData>
    <row r="1" spans="2:23" ht="13.2" customHeight="1"/>
    <row r="2" spans="2:23" ht="17.399999999999999">
      <c r="B2" s="28" t="str">
        <f>Introduction!B2</f>
        <v>LightCounting Wireless Infrastructure Shares, Size &amp; Forecast - 1Q21</v>
      </c>
    </row>
    <row r="3" spans="2:23" ht="15">
      <c r="B3" s="236" t="str">
        <f>Introduction!B3</f>
        <v>May 2021 - Sample template for illustrative purposes only</v>
      </c>
      <c r="W3" s="101"/>
    </row>
    <row r="4" spans="2:23" ht="13.2" customHeight="1">
      <c r="B4" s="27"/>
      <c r="W4" s="101"/>
    </row>
    <row r="5" spans="2:23" ht="15.6">
      <c r="B5" s="88" t="s">
        <v>88</v>
      </c>
      <c r="C5" s="25"/>
    </row>
    <row r="6" spans="2:23">
      <c r="B6" s="1" t="s">
        <v>89</v>
      </c>
    </row>
    <row r="7" spans="2:23" ht="13.2" customHeight="1"/>
    <row r="8" spans="2:23" s="75" customFormat="1" ht="13.2" customHeight="1">
      <c r="B8" s="21" t="s">
        <v>152</v>
      </c>
      <c r="N8" s="21" t="s">
        <v>120</v>
      </c>
      <c r="P8" s="65"/>
    </row>
    <row r="9" spans="2:23" s="75" customFormat="1" ht="13.2" customHeight="1">
      <c r="B9" s="121" t="s">
        <v>6</v>
      </c>
      <c r="C9" s="109" t="s">
        <v>75</v>
      </c>
      <c r="D9" s="109" t="s">
        <v>76</v>
      </c>
      <c r="E9" s="109" t="s">
        <v>77</v>
      </c>
      <c r="F9" s="109" t="s">
        <v>78</v>
      </c>
      <c r="G9" s="109" t="s">
        <v>79</v>
      </c>
      <c r="H9" s="109" t="s">
        <v>80</v>
      </c>
      <c r="I9" s="109" t="s">
        <v>81</v>
      </c>
      <c r="J9" s="109" t="s">
        <v>82</v>
      </c>
      <c r="K9" s="109" t="s">
        <v>83</v>
      </c>
      <c r="L9" s="109" t="s">
        <v>84</v>
      </c>
      <c r="N9" s="108" t="str">
        <f>B9</f>
        <v>Vendor</v>
      </c>
      <c r="O9" s="109">
        <v>2019</v>
      </c>
      <c r="P9" s="109">
        <v>2020</v>
      </c>
      <c r="Q9" s="109">
        <v>2021</v>
      </c>
      <c r="R9" s="109">
        <v>2022</v>
      </c>
      <c r="S9" s="109">
        <v>2023</v>
      </c>
    </row>
    <row r="10" spans="2:23" s="75" customFormat="1" ht="13.2" customHeight="1">
      <c r="B10" s="76" t="s">
        <v>9</v>
      </c>
      <c r="C10" s="147"/>
      <c r="D10" s="147"/>
      <c r="E10" s="147"/>
      <c r="F10" s="147"/>
      <c r="G10" s="147"/>
      <c r="H10" s="147"/>
      <c r="I10" s="147"/>
      <c r="J10" s="147"/>
      <c r="K10" s="147"/>
      <c r="L10" s="147"/>
      <c r="N10" s="146" t="str">
        <f t="shared" ref="N10:N17" si="0">B10</f>
        <v>Cisco</v>
      </c>
      <c r="O10" s="149">
        <f>SUM(C10:F10)</f>
        <v>0</v>
      </c>
      <c r="P10" s="149">
        <f>SUM(G10:J10)</f>
        <v>0</v>
      </c>
      <c r="Q10" s="147"/>
      <c r="R10" s="147"/>
      <c r="S10" s="147"/>
    </row>
    <row r="11" spans="2:23" s="75" customFormat="1" ht="13.2" customHeight="1">
      <c r="B11" s="76" t="s">
        <v>11</v>
      </c>
      <c r="C11" s="147"/>
      <c r="D11" s="147"/>
      <c r="E11" s="147"/>
      <c r="F11" s="147"/>
      <c r="G11" s="147"/>
      <c r="H11" s="147"/>
      <c r="I11" s="147"/>
      <c r="J11" s="147"/>
      <c r="K11" s="147"/>
      <c r="L11" s="147"/>
      <c r="N11" s="146" t="str">
        <f t="shared" si="0"/>
        <v>Ericsson</v>
      </c>
      <c r="O11" s="149">
        <f t="shared" ref="O11:O17" si="1">SUM(C11:F11)</f>
        <v>0</v>
      </c>
      <c r="P11" s="149">
        <f t="shared" ref="P11:P17" si="2">SUM(G11:J11)</f>
        <v>0</v>
      </c>
      <c r="Q11" s="147"/>
      <c r="R11" s="147"/>
      <c r="S11" s="147"/>
    </row>
    <row r="12" spans="2:23" s="75" customFormat="1" ht="13.2" customHeight="1">
      <c r="B12" s="76" t="s">
        <v>17</v>
      </c>
      <c r="C12" s="147"/>
      <c r="D12" s="147"/>
      <c r="E12" s="147"/>
      <c r="F12" s="147"/>
      <c r="G12" s="147"/>
      <c r="H12" s="147"/>
      <c r="I12" s="147"/>
      <c r="J12" s="147"/>
      <c r="K12" s="147"/>
      <c r="L12" s="147"/>
      <c r="N12" s="146" t="str">
        <f t="shared" si="0"/>
        <v>Huawei</v>
      </c>
      <c r="O12" s="149">
        <f t="shared" si="1"/>
        <v>0</v>
      </c>
      <c r="P12" s="149">
        <f t="shared" si="2"/>
        <v>0</v>
      </c>
      <c r="Q12" s="147"/>
      <c r="R12" s="147"/>
      <c r="S12" s="147"/>
    </row>
    <row r="13" spans="2:23" s="75" customFormat="1" ht="13.2" customHeight="1">
      <c r="B13" s="76" t="s">
        <v>20</v>
      </c>
      <c r="C13" s="147"/>
      <c r="D13" s="147"/>
      <c r="E13" s="147"/>
      <c r="F13" s="147"/>
      <c r="G13" s="157"/>
      <c r="H13" s="147"/>
      <c r="I13" s="147"/>
      <c r="J13" s="147"/>
      <c r="K13" s="147"/>
      <c r="L13" s="147"/>
      <c r="N13" s="146" t="str">
        <f t="shared" si="0"/>
        <v>Mavenir</v>
      </c>
      <c r="O13" s="149">
        <f t="shared" si="1"/>
        <v>0</v>
      </c>
      <c r="P13" s="149">
        <f t="shared" si="2"/>
        <v>0</v>
      </c>
      <c r="Q13" s="147"/>
      <c r="R13" s="147"/>
      <c r="S13" s="147"/>
    </row>
    <row r="14" spans="2:23" s="75" customFormat="1" ht="13.2" customHeight="1">
      <c r="B14" s="76" t="s">
        <v>18</v>
      </c>
      <c r="C14" s="147"/>
      <c r="D14" s="147"/>
      <c r="E14" s="147"/>
      <c r="F14" s="147"/>
      <c r="G14" s="147"/>
      <c r="H14" s="147"/>
      <c r="I14" s="147"/>
      <c r="J14" s="147"/>
      <c r="K14" s="147"/>
      <c r="L14" s="147"/>
      <c r="N14" s="146" t="str">
        <f t="shared" si="0"/>
        <v>Nokia</v>
      </c>
      <c r="O14" s="149">
        <f t="shared" si="1"/>
        <v>0</v>
      </c>
      <c r="P14" s="149">
        <f t="shared" si="2"/>
        <v>0</v>
      </c>
      <c r="Q14" s="147"/>
      <c r="R14" s="147"/>
      <c r="S14" s="147"/>
    </row>
    <row r="15" spans="2:23" s="75" customFormat="1" ht="13.2" customHeight="1">
      <c r="B15" s="76" t="s">
        <v>23</v>
      </c>
      <c r="C15" s="147"/>
      <c r="D15" s="147"/>
      <c r="E15" s="147"/>
      <c r="F15" s="147"/>
      <c r="G15" s="147"/>
      <c r="H15" s="147"/>
      <c r="I15" s="147"/>
      <c r="J15" s="147"/>
      <c r="K15" s="147"/>
      <c r="L15" s="147"/>
      <c r="N15" s="146" t="str">
        <f t="shared" si="0"/>
        <v>Samsung</v>
      </c>
      <c r="O15" s="149">
        <f t="shared" si="1"/>
        <v>0</v>
      </c>
      <c r="P15" s="149">
        <f t="shared" si="2"/>
        <v>0</v>
      </c>
      <c r="Q15" s="147"/>
      <c r="R15" s="147"/>
      <c r="S15" s="147"/>
    </row>
    <row r="16" spans="2:23" s="75" customFormat="1" ht="13.2" customHeight="1">
      <c r="B16" s="76" t="s">
        <v>28</v>
      </c>
      <c r="C16" s="147"/>
      <c r="D16" s="147"/>
      <c r="E16" s="147"/>
      <c r="F16" s="147"/>
      <c r="G16" s="147"/>
      <c r="H16" s="147"/>
      <c r="I16" s="147"/>
      <c r="J16" s="147"/>
      <c r="K16" s="147"/>
      <c r="L16" s="147"/>
      <c r="N16" s="146" t="str">
        <f t="shared" si="0"/>
        <v>ZTE</v>
      </c>
      <c r="O16" s="149">
        <f t="shared" si="1"/>
        <v>0</v>
      </c>
      <c r="P16" s="149">
        <f t="shared" si="2"/>
        <v>0</v>
      </c>
      <c r="Q16" s="147"/>
      <c r="R16" s="147"/>
      <c r="S16" s="147"/>
    </row>
    <row r="17" spans="2:19" s="75" customFormat="1" ht="13.2" customHeight="1">
      <c r="B17" s="76" t="s">
        <v>85</v>
      </c>
      <c r="C17" s="147"/>
      <c r="D17" s="147"/>
      <c r="E17" s="147"/>
      <c r="F17" s="147"/>
      <c r="G17" s="147"/>
      <c r="H17" s="147"/>
      <c r="I17" s="147"/>
      <c r="J17" s="147"/>
      <c r="K17" s="147"/>
      <c r="L17" s="147"/>
      <c r="N17" s="146" t="str">
        <f t="shared" si="0"/>
        <v>Other</v>
      </c>
      <c r="O17" s="149">
        <f t="shared" si="1"/>
        <v>0</v>
      </c>
      <c r="P17" s="149">
        <f t="shared" si="2"/>
        <v>0</v>
      </c>
      <c r="Q17" s="147"/>
      <c r="R17" s="147"/>
      <c r="S17" s="147"/>
    </row>
    <row r="18" spans="2:19" s="75" customFormat="1" ht="13.2" customHeight="1">
      <c r="B18" s="76" t="s">
        <v>72</v>
      </c>
      <c r="C18" s="148">
        <f t="shared" ref="C18:L18" si="3">SUM(C10:C17)</f>
        <v>0</v>
      </c>
      <c r="D18" s="148">
        <f t="shared" si="3"/>
        <v>0</v>
      </c>
      <c r="E18" s="148">
        <f t="shared" si="3"/>
        <v>0</v>
      </c>
      <c r="F18" s="148">
        <f t="shared" si="3"/>
        <v>0</v>
      </c>
      <c r="G18" s="148">
        <f t="shared" si="3"/>
        <v>0</v>
      </c>
      <c r="H18" s="148">
        <f t="shared" si="3"/>
        <v>0</v>
      </c>
      <c r="I18" s="148">
        <f t="shared" ref="I18" si="4">SUM(I10:I17)</f>
        <v>0</v>
      </c>
      <c r="J18" s="148">
        <f t="shared" si="3"/>
        <v>0</v>
      </c>
      <c r="K18" s="148">
        <f>SUM(K10:K17)</f>
        <v>0</v>
      </c>
      <c r="L18" s="148">
        <f t="shared" si="3"/>
        <v>0</v>
      </c>
      <c r="N18" s="76" t="s">
        <v>72</v>
      </c>
      <c r="O18" s="150">
        <f>SUM(O10:O17)</f>
        <v>0</v>
      </c>
      <c r="P18" s="150">
        <f>SUM(P10:P17)</f>
        <v>0</v>
      </c>
      <c r="Q18" s="150">
        <f>SUM(Q10:Q17)</f>
        <v>0</v>
      </c>
      <c r="R18" s="150">
        <f>SUM(R10:R17)</f>
        <v>0</v>
      </c>
      <c r="S18" s="150">
        <f>SUM(S10:S17)</f>
        <v>0</v>
      </c>
    </row>
    <row r="19" spans="2:19" s="75" customFormat="1" ht="13.2" customHeight="1">
      <c r="B19" s="75" t="s">
        <v>161</v>
      </c>
      <c r="C19" s="160"/>
      <c r="D19" s="160"/>
      <c r="E19" s="160"/>
      <c r="F19" s="160"/>
      <c r="G19" s="160"/>
      <c r="H19" s="216"/>
      <c r="I19" s="216"/>
      <c r="J19" s="216"/>
      <c r="K19" s="216"/>
      <c r="L19" s="216"/>
      <c r="M19" s="80"/>
      <c r="N19" s="80"/>
      <c r="O19" s="217"/>
      <c r="P19" s="217"/>
    </row>
    <row r="20" spans="2:19" s="75" customFormat="1" ht="13.2" customHeight="1">
      <c r="H20" s="217"/>
      <c r="I20" s="80"/>
      <c r="J20" s="80"/>
      <c r="K20" s="80"/>
      <c r="L20" s="80"/>
      <c r="M20" s="80"/>
      <c r="N20" s="80"/>
      <c r="O20" s="80"/>
      <c r="P20" s="208"/>
    </row>
    <row r="21" spans="2:19" s="75" customFormat="1" ht="13.2" customHeight="1">
      <c r="B21" s="21" t="s">
        <v>119</v>
      </c>
      <c r="F21" s="161"/>
      <c r="N21" s="21" t="s">
        <v>121</v>
      </c>
    </row>
    <row r="22" spans="2:19" s="75" customFormat="1" ht="13.2" customHeight="1">
      <c r="B22" s="121"/>
      <c r="C22" s="109" t="s">
        <v>75</v>
      </c>
      <c r="D22" s="109" t="s">
        <v>76</v>
      </c>
      <c r="E22" s="109" t="s">
        <v>77</v>
      </c>
      <c r="F22" s="109" t="s">
        <v>78</v>
      </c>
      <c r="G22" s="109" t="s">
        <v>79</v>
      </c>
      <c r="H22" s="109" t="s">
        <v>80</v>
      </c>
      <c r="I22" s="109" t="s">
        <v>81</v>
      </c>
      <c r="J22" s="109" t="s">
        <v>82</v>
      </c>
      <c r="K22" s="109" t="s">
        <v>83</v>
      </c>
      <c r="L22" s="109" t="s">
        <v>84</v>
      </c>
      <c r="N22" s="121"/>
      <c r="O22" s="109">
        <v>2019</v>
      </c>
      <c r="P22" s="109">
        <v>2020</v>
      </c>
      <c r="Q22" s="109">
        <v>2021</v>
      </c>
      <c r="R22" s="109">
        <v>2022</v>
      </c>
      <c r="S22" s="109">
        <v>2023</v>
      </c>
    </row>
    <row r="23" spans="2:19" s="75" customFormat="1" ht="13.2" customHeight="1">
      <c r="B23" s="158" t="str">
        <f t="shared" ref="B23:B30" si="5">B10</f>
        <v>Cisco</v>
      </c>
      <c r="C23" s="154" t="e">
        <f t="shared" ref="C23:H30" si="6">C10/C$18</f>
        <v>#DIV/0!</v>
      </c>
      <c r="D23" s="154" t="e">
        <f t="shared" si="6"/>
        <v>#DIV/0!</v>
      </c>
      <c r="E23" s="154" t="e">
        <f t="shared" si="6"/>
        <v>#DIV/0!</v>
      </c>
      <c r="F23" s="154" t="e">
        <f t="shared" si="6"/>
        <v>#DIV/0!</v>
      </c>
      <c r="G23" s="154" t="e">
        <f t="shared" si="6"/>
        <v>#DIV/0!</v>
      </c>
      <c r="H23" s="154" t="e">
        <f t="shared" si="6"/>
        <v>#DIV/0!</v>
      </c>
      <c r="I23" s="154" t="e">
        <f t="shared" ref="I23:J23" si="7">I10/I$18</f>
        <v>#DIV/0!</v>
      </c>
      <c r="J23" s="154" t="e">
        <f t="shared" si="7"/>
        <v>#DIV/0!</v>
      </c>
      <c r="K23" s="154" t="e">
        <f t="shared" ref="K23:K30" si="8">K10/K$18</f>
        <v>#DIV/0!</v>
      </c>
      <c r="L23" s="159"/>
      <c r="N23" s="158" t="str">
        <f t="shared" ref="N23:N30" si="9">N10</f>
        <v>Cisco</v>
      </c>
      <c r="O23" s="154" t="e">
        <f t="shared" ref="O23:P30" si="10">O10/O$18</f>
        <v>#DIV/0!</v>
      </c>
      <c r="P23" s="154" t="e">
        <f t="shared" si="10"/>
        <v>#DIV/0!</v>
      </c>
      <c r="Q23" s="159"/>
      <c r="R23" s="159"/>
      <c r="S23" s="159"/>
    </row>
    <row r="24" spans="2:19" s="75" customFormat="1" ht="13.2" customHeight="1">
      <c r="B24" s="158" t="str">
        <f t="shared" si="5"/>
        <v>Ericsson</v>
      </c>
      <c r="C24" s="154" t="e">
        <f t="shared" si="6"/>
        <v>#DIV/0!</v>
      </c>
      <c r="D24" s="154" t="e">
        <f t="shared" si="6"/>
        <v>#DIV/0!</v>
      </c>
      <c r="E24" s="154" t="e">
        <f t="shared" si="6"/>
        <v>#DIV/0!</v>
      </c>
      <c r="F24" s="154" t="e">
        <f t="shared" si="6"/>
        <v>#DIV/0!</v>
      </c>
      <c r="G24" s="154" t="e">
        <f t="shared" si="6"/>
        <v>#DIV/0!</v>
      </c>
      <c r="H24" s="154" t="e">
        <f t="shared" si="6"/>
        <v>#DIV/0!</v>
      </c>
      <c r="I24" s="154" t="e">
        <f t="shared" ref="I24:J24" si="11">I11/I$18</f>
        <v>#DIV/0!</v>
      </c>
      <c r="J24" s="154" t="e">
        <f t="shared" si="11"/>
        <v>#DIV/0!</v>
      </c>
      <c r="K24" s="154" t="e">
        <f t="shared" si="8"/>
        <v>#DIV/0!</v>
      </c>
      <c r="L24" s="156"/>
      <c r="N24" s="158" t="str">
        <f t="shared" si="9"/>
        <v>Ericsson</v>
      </c>
      <c r="O24" s="154" t="e">
        <f t="shared" si="10"/>
        <v>#DIV/0!</v>
      </c>
      <c r="P24" s="154" t="e">
        <f t="shared" si="10"/>
        <v>#DIV/0!</v>
      </c>
      <c r="Q24" s="156"/>
      <c r="R24" s="156"/>
      <c r="S24" s="156"/>
    </row>
    <row r="25" spans="2:19" s="75" customFormat="1" ht="13.2" customHeight="1">
      <c r="B25" s="158" t="str">
        <f t="shared" si="5"/>
        <v>Huawei</v>
      </c>
      <c r="C25" s="154" t="e">
        <f t="shared" si="6"/>
        <v>#DIV/0!</v>
      </c>
      <c r="D25" s="154" t="e">
        <f t="shared" si="6"/>
        <v>#DIV/0!</v>
      </c>
      <c r="E25" s="154" t="e">
        <f t="shared" si="6"/>
        <v>#DIV/0!</v>
      </c>
      <c r="F25" s="154" t="e">
        <f t="shared" si="6"/>
        <v>#DIV/0!</v>
      </c>
      <c r="G25" s="154" t="e">
        <f t="shared" si="6"/>
        <v>#DIV/0!</v>
      </c>
      <c r="H25" s="154" t="e">
        <f t="shared" si="6"/>
        <v>#DIV/0!</v>
      </c>
      <c r="I25" s="154" t="e">
        <f t="shared" ref="I25:J25" si="12">I12/I$18</f>
        <v>#DIV/0!</v>
      </c>
      <c r="J25" s="154" t="e">
        <f t="shared" si="12"/>
        <v>#DIV/0!</v>
      </c>
      <c r="K25" s="154" t="e">
        <f t="shared" si="8"/>
        <v>#DIV/0!</v>
      </c>
      <c r="L25" s="156"/>
      <c r="N25" s="158" t="str">
        <f t="shared" si="9"/>
        <v>Huawei</v>
      </c>
      <c r="O25" s="154" t="e">
        <f t="shared" si="10"/>
        <v>#DIV/0!</v>
      </c>
      <c r="P25" s="154" t="e">
        <f t="shared" si="10"/>
        <v>#DIV/0!</v>
      </c>
      <c r="Q25" s="156"/>
      <c r="R25" s="156"/>
      <c r="S25" s="156"/>
    </row>
    <row r="26" spans="2:19" s="75" customFormat="1" ht="13.2" customHeight="1">
      <c r="B26" s="158" t="str">
        <f t="shared" si="5"/>
        <v>Mavenir</v>
      </c>
      <c r="C26" s="154" t="e">
        <f t="shared" si="6"/>
        <v>#DIV/0!</v>
      </c>
      <c r="D26" s="154" t="e">
        <f t="shared" si="6"/>
        <v>#DIV/0!</v>
      </c>
      <c r="E26" s="154" t="e">
        <f t="shared" si="6"/>
        <v>#DIV/0!</v>
      </c>
      <c r="F26" s="154" t="e">
        <f t="shared" si="6"/>
        <v>#DIV/0!</v>
      </c>
      <c r="G26" s="154" t="e">
        <f t="shared" si="6"/>
        <v>#DIV/0!</v>
      </c>
      <c r="H26" s="154" t="e">
        <f t="shared" si="6"/>
        <v>#DIV/0!</v>
      </c>
      <c r="I26" s="154" t="e">
        <f t="shared" ref="I26:J26" si="13">I13/I$18</f>
        <v>#DIV/0!</v>
      </c>
      <c r="J26" s="154" t="e">
        <f t="shared" si="13"/>
        <v>#DIV/0!</v>
      </c>
      <c r="K26" s="154" t="e">
        <f t="shared" si="8"/>
        <v>#DIV/0!</v>
      </c>
      <c r="L26" s="156"/>
      <c r="N26" s="158" t="str">
        <f t="shared" si="9"/>
        <v>Mavenir</v>
      </c>
      <c r="O26" s="154" t="e">
        <f t="shared" si="10"/>
        <v>#DIV/0!</v>
      </c>
      <c r="P26" s="154" t="e">
        <f t="shared" si="10"/>
        <v>#DIV/0!</v>
      </c>
      <c r="Q26" s="156"/>
      <c r="R26" s="156"/>
      <c r="S26" s="156"/>
    </row>
    <row r="27" spans="2:19" s="75" customFormat="1" ht="13.2" customHeight="1">
      <c r="B27" s="158" t="str">
        <f t="shared" si="5"/>
        <v>Nokia</v>
      </c>
      <c r="C27" s="154" t="e">
        <f t="shared" si="6"/>
        <v>#DIV/0!</v>
      </c>
      <c r="D27" s="154" t="e">
        <f t="shared" si="6"/>
        <v>#DIV/0!</v>
      </c>
      <c r="E27" s="154" t="e">
        <f t="shared" si="6"/>
        <v>#DIV/0!</v>
      </c>
      <c r="F27" s="154" t="e">
        <f t="shared" si="6"/>
        <v>#DIV/0!</v>
      </c>
      <c r="G27" s="154" t="e">
        <f t="shared" si="6"/>
        <v>#DIV/0!</v>
      </c>
      <c r="H27" s="154" t="e">
        <f t="shared" si="6"/>
        <v>#DIV/0!</v>
      </c>
      <c r="I27" s="154" t="e">
        <f t="shared" ref="I27:J27" si="14">I14/I$18</f>
        <v>#DIV/0!</v>
      </c>
      <c r="J27" s="154" t="e">
        <f t="shared" si="14"/>
        <v>#DIV/0!</v>
      </c>
      <c r="K27" s="154" t="e">
        <f t="shared" si="8"/>
        <v>#DIV/0!</v>
      </c>
      <c r="L27" s="156"/>
      <c r="N27" s="158" t="str">
        <f t="shared" si="9"/>
        <v>Nokia</v>
      </c>
      <c r="O27" s="154" t="e">
        <f t="shared" si="10"/>
        <v>#DIV/0!</v>
      </c>
      <c r="P27" s="154" t="e">
        <f t="shared" si="10"/>
        <v>#DIV/0!</v>
      </c>
      <c r="Q27" s="156"/>
      <c r="R27" s="156"/>
      <c r="S27" s="156"/>
    </row>
    <row r="28" spans="2:19" s="75" customFormat="1" ht="13.2" customHeight="1">
      <c r="B28" s="158" t="str">
        <f t="shared" si="5"/>
        <v>Samsung</v>
      </c>
      <c r="C28" s="154" t="e">
        <f t="shared" si="6"/>
        <v>#DIV/0!</v>
      </c>
      <c r="D28" s="154" t="e">
        <f t="shared" si="6"/>
        <v>#DIV/0!</v>
      </c>
      <c r="E28" s="154" t="e">
        <f t="shared" si="6"/>
        <v>#DIV/0!</v>
      </c>
      <c r="F28" s="154" t="e">
        <f t="shared" si="6"/>
        <v>#DIV/0!</v>
      </c>
      <c r="G28" s="154" t="e">
        <f t="shared" si="6"/>
        <v>#DIV/0!</v>
      </c>
      <c r="H28" s="154" t="e">
        <f t="shared" si="6"/>
        <v>#DIV/0!</v>
      </c>
      <c r="I28" s="154" t="e">
        <f t="shared" ref="I28:J28" si="15">I15/I$18</f>
        <v>#DIV/0!</v>
      </c>
      <c r="J28" s="154" t="e">
        <f t="shared" si="15"/>
        <v>#DIV/0!</v>
      </c>
      <c r="K28" s="154" t="e">
        <f t="shared" si="8"/>
        <v>#DIV/0!</v>
      </c>
      <c r="L28" s="156"/>
      <c r="N28" s="158" t="str">
        <f t="shared" si="9"/>
        <v>Samsung</v>
      </c>
      <c r="O28" s="154" t="e">
        <f t="shared" si="10"/>
        <v>#DIV/0!</v>
      </c>
      <c r="P28" s="154" t="e">
        <f t="shared" si="10"/>
        <v>#DIV/0!</v>
      </c>
      <c r="Q28" s="156"/>
      <c r="R28" s="156"/>
      <c r="S28" s="156"/>
    </row>
    <row r="29" spans="2:19" s="75" customFormat="1" ht="13.2" customHeight="1">
      <c r="B29" s="158" t="str">
        <f t="shared" si="5"/>
        <v>ZTE</v>
      </c>
      <c r="C29" s="154" t="e">
        <f t="shared" si="6"/>
        <v>#DIV/0!</v>
      </c>
      <c r="D29" s="154" t="e">
        <f t="shared" si="6"/>
        <v>#DIV/0!</v>
      </c>
      <c r="E29" s="154" t="e">
        <f t="shared" si="6"/>
        <v>#DIV/0!</v>
      </c>
      <c r="F29" s="154" t="e">
        <f t="shared" si="6"/>
        <v>#DIV/0!</v>
      </c>
      <c r="G29" s="154" t="e">
        <f t="shared" si="6"/>
        <v>#DIV/0!</v>
      </c>
      <c r="H29" s="154" t="e">
        <f t="shared" si="6"/>
        <v>#DIV/0!</v>
      </c>
      <c r="I29" s="154" t="e">
        <f t="shared" ref="I29:J29" si="16">I16/I$18</f>
        <v>#DIV/0!</v>
      </c>
      <c r="J29" s="154" t="e">
        <f t="shared" si="16"/>
        <v>#DIV/0!</v>
      </c>
      <c r="K29" s="154" t="e">
        <f t="shared" si="8"/>
        <v>#DIV/0!</v>
      </c>
      <c r="L29" s="156"/>
      <c r="N29" s="158" t="str">
        <f t="shared" si="9"/>
        <v>ZTE</v>
      </c>
      <c r="O29" s="154" t="e">
        <f t="shared" si="10"/>
        <v>#DIV/0!</v>
      </c>
      <c r="P29" s="154" t="e">
        <f t="shared" si="10"/>
        <v>#DIV/0!</v>
      </c>
      <c r="Q29" s="156"/>
      <c r="R29" s="156"/>
      <c r="S29" s="156"/>
    </row>
    <row r="30" spans="2:19" s="75" customFormat="1" ht="13.2" customHeight="1">
      <c r="B30" s="158" t="str">
        <f t="shared" si="5"/>
        <v>Other</v>
      </c>
      <c r="C30" s="154" t="e">
        <f t="shared" si="6"/>
        <v>#DIV/0!</v>
      </c>
      <c r="D30" s="154" t="e">
        <f t="shared" si="6"/>
        <v>#DIV/0!</v>
      </c>
      <c r="E30" s="154" t="e">
        <f t="shared" si="6"/>
        <v>#DIV/0!</v>
      </c>
      <c r="F30" s="154" t="e">
        <f t="shared" si="6"/>
        <v>#DIV/0!</v>
      </c>
      <c r="G30" s="154" t="e">
        <f t="shared" si="6"/>
        <v>#DIV/0!</v>
      </c>
      <c r="H30" s="154" t="e">
        <f t="shared" si="6"/>
        <v>#DIV/0!</v>
      </c>
      <c r="I30" s="154" t="e">
        <f t="shared" ref="I30:J30" si="17">I17/I$18</f>
        <v>#DIV/0!</v>
      </c>
      <c r="J30" s="154" t="e">
        <f t="shared" si="17"/>
        <v>#DIV/0!</v>
      </c>
      <c r="K30" s="154" t="e">
        <f t="shared" si="8"/>
        <v>#DIV/0!</v>
      </c>
      <c r="L30" s="156"/>
      <c r="N30" s="158" t="str">
        <f t="shared" si="9"/>
        <v>Other</v>
      </c>
      <c r="O30" s="154" t="e">
        <f t="shared" si="10"/>
        <v>#DIV/0!</v>
      </c>
      <c r="P30" s="154" t="e">
        <f t="shared" si="10"/>
        <v>#DIV/0!</v>
      </c>
      <c r="Q30" s="156"/>
      <c r="R30" s="156"/>
      <c r="S30" s="156"/>
    </row>
    <row r="31" spans="2:19" s="75" customFormat="1" ht="13.2" customHeight="1">
      <c r="B31" s="76" t="s">
        <v>72</v>
      </c>
      <c r="C31" s="153" t="e">
        <f t="shared" ref="C31:H31" si="18">SUM(C23:C30)</f>
        <v>#DIV/0!</v>
      </c>
      <c r="D31" s="153" t="e">
        <f t="shared" si="18"/>
        <v>#DIV/0!</v>
      </c>
      <c r="E31" s="153" t="e">
        <f t="shared" si="18"/>
        <v>#DIV/0!</v>
      </c>
      <c r="F31" s="153" t="e">
        <f t="shared" si="18"/>
        <v>#DIV/0!</v>
      </c>
      <c r="G31" s="153" t="e">
        <f t="shared" si="18"/>
        <v>#DIV/0!</v>
      </c>
      <c r="H31" s="153" t="e">
        <f t="shared" si="18"/>
        <v>#DIV/0!</v>
      </c>
      <c r="I31" s="153" t="e">
        <f t="shared" ref="I31:L31" si="19">SUM(I23:I30)</f>
        <v>#DIV/0!</v>
      </c>
      <c r="J31" s="153" t="e">
        <f t="shared" si="19"/>
        <v>#DIV/0!</v>
      </c>
      <c r="K31" s="153" t="e">
        <f>SUM(K23:K30)</f>
        <v>#DIV/0!</v>
      </c>
      <c r="L31" s="153">
        <f t="shared" si="19"/>
        <v>0</v>
      </c>
      <c r="N31" s="76" t="s">
        <v>72</v>
      </c>
      <c r="O31" s="153" t="e">
        <f>SUM(O23:O30)</f>
        <v>#DIV/0!</v>
      </c>
      <c r="P31" s="153" t="e">
        <f>SUM(P23:P30)</f>
        <v>#DIV/0!</v>
      </c>
      <c r="Q31" s="153">
        <f t="shared" ref="Q31:S31" si="20">SUM(Q23:Q30)</f>
        <v>0</v>
      </c>
      <c r="R31" s="153">
        <f t="shared" si="20"/>
        <v>0</v>
      </c>
      <c r="S31" s="153">
        <f t="shared" si="20"/>
        <v>0</v>
      </c>
    </row>
    <row r="32" spans="2:19" s="75" customFormat="1" ht="13.2" customHeight="1">
      <c r="C32" s="160"/>
      <c r="D32" s="160"/>
      <c r="E32" s="160"/>
      <c r="F32" s="160"/>
      <c r="G32" s="160"/>
      <c r="H32" s="160"/>
      <c r="I32" s="160"/>
      <c r="J32" s="160"/>
      <c r="K32" s="160"/>
      <c r="L32" s="160"/>
      <c r="N32" s="54"/>
      <c r="O32" s="160"/>
      <c r="P32" s="160"/>
      <c r="Q32" s="160"/>
      <c r="R32" s="160"/>
      <c r="S32" s="160"/>
    </row>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19" ht="13.2" customHeight="1"/>
    <row r="50" spans="2:19" ht="13.2" customHeight="1"/>
    <row r="51" spans="2:19" ht="13.2" customHeight="1"/>
    <row r="52" spans="2:19" ht="13.2" customHeight="1"/>
    <row r="53" spans="2:19" ht="15.6">
      <c r="B53" s="88" t="s">
        <v>90</v>
      </c>
      <c r="C53" s="25"/>
    </row>
    <row r="54" spans="2:19" ht="13.2" customHeight="1">
      <c r="B54" s="21" t="s">
        <v>223</v>
      </c>
      <c r="N54" s="21" t="s">
        <v>122</v>
      </c>
      <c r="P54" s="65"/>
    </row>
    <row r="55" spans="2:19" ht="13.2" customHeight="1">
      <c r="B55" s="121" t="s">
        <v>6</v>
      </c>
      <c r="C55" s="20" t="s">
        <v>75</v>
      </c>
      <c r="D55" s="20" t="s">
        <v>76</v>
      </c>
      <c r="E55" s="20" t="s">
        <v>77</v>
      </c>
      <c r="F55" s="20" t="s">
        <v>78</v>
      </c>
      <c r="G55" s="20" t="s">
        <v>79</v>
      </c>
      <c r="H55" s="20" t="s">
        <v>80</v>
      </c>
      <c r="I55" s="20" t="s">
        <v>81</v>
      </c>
      <c r="J55" s="20" t="s">
        <v>82</v>
      </c>
      <c r="K55" s="20" t="s">
        <v>83</v>
      </c>
      <c r="L55" s="20" t="s">
        <v>84</v>
      </c>
      <c r="N55" s="31" t="str">
        <f>B55</f>
        <v>Vendor</v>
      </c>
      <c r="O55" s="20">
        <v>2019</v>
      </c>
      <c r="P55" s="20">
        <v>2020</v>
      </c>
      <c r="Q55" s="20">
        <v>2021</v>
      </c>
      <c r="R55" s="20">
        <v>2022</v>
      </c>
      <c r="S55" s="20">
        <v>2023</v>
      </c>
    </row>
    <row r="56" spans="2:19" ht="13.2" customHeight="1">
      <c r="B56" s="4" t="s">
        <v>9</v>
      </c>
      <c r="C56" s="147"/>
      <c r="D56" s="147"/>
      <c r="E56" s="147"/>
      <c r="F56" s="147"/>
      <c r="G56" s="147"/>
      <c r="H56" s="147"/>
      <c r="I56" s="147"/>
      <c r="J56" s="147"/>
      <c r="K56" s="147"/>
      <c r="L56" s="147"/>
      <c r="N56" s="34" t="str">
        <f t="shared" ref="N56:N63" si="21">B56</f>
        <v>Cisco</v>
      </c>
      <c r="O56" s="149">
        <f>SUM(C56:F56)</f>
        <v>0</v>
      </c>
      <c r="P56" s="149">
        <f>SUM(G56:J56)</f>
        <v>0</v>
      </c>
      <c r="Q56" s="147"/>
      <c r="R56" s="147"/>
      <c r="S56" s="147"/>
    </row>
    <row r="57" spans="2:19" ht="13.2" customHeight="1">
      <c r="B57" s="4" t="s">
        <v>11</v>
      </c>
      <c r="C57" s="147"/>
      <c r="D57" s="147"/>
      <c r="E57" s="147"/>
      <c r="F57" s="147"/>
      <c r="G57" s="147"/>
      <c r="H57" s="147"/>
      <c r="I57" s="147"/>
      <c r="J57" s="147"/>
      <c r="K57" s="147"/>
      <c r="L57" s="147"/>
      <c r="N57" s="34" t="str">
        <f t="shared" si="21"/>
        <v>Ericsson</v>
      </c>
      <c r="O57" s="149">
        <f t="shared" ref="O57:O63" si="22">SUM(C57:F57)</f>
        <v>0</v>
      </c>
      <c r="P57" s="149">
        <f t="shared" ref="P57:P63" si="23">SUM(G57:J57)</f>
        <v>0</v>
      </c>
      <c r="Q57" s="147"/>
      <c r="R57" s="147"/>
      <c r="S57" s="147"/>
    </row>
    <row r="58" spans="2:19" ht="13.2" customHeight="1">
      <c r="B58" s="4" t="s">
        <v>17</v>
      </c>
      <c r="C58" s="147"/>
      <c r="D58" s="147"/>
      <c r="E58" s="147"/>
      <c r="F58" s="147"/>
      <c r="G58" s="147"/>
      <c r="H58" s="147"/>
      <c r="I58" s="147"/>
      <c r="J58" s="147"/>
      <c r="K58" s="147"/>
      <c r="L58" s="147"/>
      <c r="N58" s="34" t="str">
        <f t="shared" si="21"/>
        <v>Huawei</v>
      </c>
      <c r="O58" s="149">
        <f t="shared" si="22"/>
        <v>0</v>
      </c>
      <c r="P58" s="149">
        <f t="shared" si="23"/>
        <v>0</v>
      </c>
      <c r="Q58" s="147"/>
      <c r="R58" s="147"/>
      <c r="S58" s="147"/>
    </row>
    <row r="59" spans="2:19" ht="13.2" customHeight="1">
      <c r="B59" s="4" t="s">
        <v>20</v>
      </c>
      <c r="C59" s="147"/>
      <c r="D59" s="147"/>
      <c r="E59" s="147"/>
      <c r="F59" s="147"/>
      <c r="G59" s="147"/>
      <c r="H59" s="147"/>
      <c r="I59" s="147"/>
      <c r="J59" s="147"/>
      <c r="K59" s="147"/>
      <c r="L59" s="147"/>
      <c r="N59" s="34" t="str">
        <f t="shared" si="21"/>
        <v>Mavenir</v>
      </c>
      <c r="O59" s="149">
        <f t="shared" si="22"/>
        <v>0</v>
      </c>
      <c r="P59" s="149">
        <f t="shared" si="23"/>
        <v>0</v>
      </c>
      <c r="Q59" s="147"/>
      <c r="R59" s="147"/>
      <c r="S59" s="147"/>
    </row>
    <row r="60" spans="2:19" ht="13.2" customHeight="1">
      <c r="B60" s="4" t="s">
        <v>18</v>
      </c>
      <c r="C60" s="147"/>
      <c r="D60" s="147"/>
      <c r="E60" s="147"/>
      <c r="F60" s="147"/>
      <c r="G60" s="147"/>
      <c r="H60" s="147"/>
      <c r="I60" s="147"/>
      <c r="J60" s="147"/>
      <c r="K60" s="147"/>
      <c r="L60" s="147"/>
      <c r="N60" s="34" t="str">
        <f t="shared" si="21"/>
        <v>Nokia</v>
      </c>
      <c r="O60" s="149">
        <f t="shared" si="22"/>
        <v>0</v>
      </c>
      <c r="P60" s="149">
        <f t="shared" si="23"/>
        <v>0</v>
      </c>
      <c r="Q60" s="147"/>
      <c r="R60" s="147"/>
      <c r="S60" s="147"/>
    </row>
    <row r="61" spans="2:19" ht="13.2" customHeight="1">
      <c r="B61" s="4" t="s">
        <v>23</v>
      </c>
      <c r="C61" s="147"/>
      <c r="D61" s="147"/>
      <c r="E61" s="147"/>
      <c r="F61" s="147"/>
      <c r="G61" s="147"/>
      <c r="H61" s="147"/>
      <c r="I61" s="147"/>
      <c r="J61" s="147"/>
      <c r="K61" s="147"/>
      <c r="L61" s="147"/>
      <c r="N61" s="34" t="str">
        <f t="shared" si="21"/>
        <v>Samsung</v>
      </c>
      <c r="O61" s="149">
        <f t="shared" si="22"/>
        <v>0</v>
      </c>
      <c r="P61" s="149">
        <f t="shared" si="23"/>
        <v>0</v>
      </c>
      <c r="Q61" s="147"/>
      <c r="R61" s="147"/>
      <c r="S61" s="147"/>
    </row>
    <row r="62" spans="2:19" ht="13.2" customHeight="1">
      <c r="B62" s="4" t="s">
        <v>28</v>
      </c>
      <c r="C62" s="147"/>
      <c r="D62" s="147"/>
      <c r="E62" s="147"/>
      <c r="F62" s="147"/>
      <c r="G62" s="147"/>
      <c r="H62" s="147"/>
      <c r="I62" s="147"/>
      <c r="J62" s="147"/>
      <c r="K62" s="147"/>
      <c r="L62" s="147"/>
      <c r="N62" s="34" t="str">
        <f t="shared" si="21"/>
        <v>ZTE</v>
      </c>
      <c r="O62" s="149">
        <f t="shared" si="22"/>
        <v>0</v>
      </c>
      <c r="P62" s="149">
        <f t="shared" si="23"/>
        <v>0</v>
      </c>
      <c r="Q62" s="147"/>
      <c r="R62" s="147"/>
      <c r="S62" s="147"/>
    </row>
    <row r="63" spans="2:19" ht="13.2" customHeight="1">
      <c r="B63" s="4" t="s">
        <v>85</v>
      </c>
      <c r="C63" s="147"/>
      <c r="D63" s="147"/>
      <c r="E63" s="147"/>
      <c r="F63" s="147"/>
      <c r="G63" s="147"/>
      <c r="H63" s="147"/>
      <c r="I63" s="147"/>
      <c r="J63" s="147"/>
      <c r="K63" s="147"/>
      <c r="L63" s="147"/>
      <c r="N63" s="34" t="str">
        <f t="shared" si="21"/>
        <v>Other</v>
      </c>
      <c r="O63" s="149">
        <f t="shared" si="22"/>
        <v>0</v>
      </c>
      <c r="P63" s="149">
        <f t="shared" si="23"/>
        <v>0</v>
      </c>
      <c r="Q63" s="147"/>
      <c r="R63" s="147"/>
      <c r="S63" s="147"/>
    </row>
    <row r="64" spans="2:19" ht="13.2" customHeight="1">
      <c r="B64" s="4" t="s">
        <v>72</v>
      </c>
      <c r="C64" s="148">
        <f t="shared" ref="C64:L64" si="24">SUM(C56:C63)</f>
        <v>0</v>
      </c>
      <c r="D64" s="148">
        <f t="shared" si="24"/>
        <v>0</v>
      </c>
      <c r="E64" s="148">
        <f t="shared" si="24"/>
        <v>0</v>
      </c>
      <c r="F64" s="148">
        <f t="shared" si="24"/>
        <v>0</v>
      </c>
      <c r="G64" s="148">
        <f t="shared" si="24"/>
        <v>0</v>
      </c>
      <c r="H64" s="148">
        <f t="shared" si="24"/>
        <v>0</v>
      </c>
      <c r="I64" s="148">
        <f t="shared" si="24"/>
        <v>0</v>
      </c>
      <c r="J64" s="148">
        <f>SUM(J56:J63)</f>
        <v>0</v>
      </c>
      <c r="K64" s="148">
        <f t="shared" si="24"/>
        <v>0</v>
      </c>
      <c r="L64" s="148">
        <f t="shared" si="24"/>
        <v>0</v>
      </c>
      <c r="M64" s="75"/>
      <c r="N64" s="76" t="s">
        <v>72</v>
      </c>
      <c r="O64" s="150">
        <f>SUM(O56:O63)</f>
        <v>0</v>
      </c>
      <c r="P64" s="150">
        <f>SUM(P56:P63)</f>
        <v>0</v>
      </c>
      <c r="Q64" s="150">
        <f>SUM(Q56:Q63)</f>
        <v>0</v>
      </c>
      <c r="R64" s="150">
        <f>SUM(R56:R63)</f>
        <v>0</v>
      </c>
      <c r="S64" s="150">
        <f>SUM(S56:S63)</f>
        <v>0</v>
      </c>
    </row>
    <row r="65" spans="2:19" ht="13.2" customHeight="1">
      <c r="B65" s="1" t="str">
        <f>B19</f>
        <v>Other includes Affirmed Networks, Metaswitch both acquired by Microsoft, and NEC</v>
      </c>
      <c r="C65" s="18"/>
      <c r="D65" s="18"/>
      <c r="E65" s="18"/>
      <c r="F65" s="18"/>
      <c r="G65" s="18"/>
      <c r="H65" s="18"/>
      <c r="I65" s="18"/>
      <c r="J65" s="18"/>
      <c r="K65" s="18"/>
      <c r="L65" s="18"/>
    </row>
    <row r="66" spans="2:19" ht="13.2" customHeight="1"/>
    <row r="67" spans="2:19" ht="13.2" customHeight="1">
      <c r="B67" s="21" t="s">
        <v>123</v>
      </c>
      <c r="F67" s="24"/>
      <c r="N67" s="21" t="s">
        <v>124</v>
      </c>
    </row>
    <row r="68" spans="2:19" ht="13.2" customHeight="1">
      <c r="B68" s="9"/>
      <c r="C68" s="20" t="s">
        <v>75</v>
      </c>
      <c r="D68" s="20" t="s">
        <v>76</v>
      </c>
      <c r="E68" s="20" t="s">
        <v>77</v>
      </c>
      <c r="F68" s="20" t="s">
        <v>78</v>
      </c>
      <c r="G68" s="20" t="s">
        <v>79</v>
      </c>
      <c r="H68" s="20" t="s">
        <v>80</v>
      </c>
      <c r="I68" s="20" t="s">
        <v>81</v>
      </c>
      <c r="J68" s="20" t="s">
        <v>82</v>
      </c>
      <c r="K68" s="20" t="s">
        <v>83</v>
      </c>
      <c r="L68" s="20" t="s">
        <v>84</v>
      </c>
      <c r="N68" s="9"/>
      <c r="O68" s="20">
        <v>2019</v>
      </c>
      <c r="P68" s="20">
        <v>2020</v>
      </c>
      <c r="Q68" s="20">
        <v>2021</v>
      </c>
      <c r="R68" s="20">
        <v>2022</v>
      </c>
      <c r="S68" s="20">
        <v>2023</v>
      </c>
    </row>
    <row r="69" spans="2:19" ht="13.2" customHeight="1">
      <c r="B69" s="15" t="str">
        <f>B56</f>
        <v>Cisco</v>
      </c>
      <c r="C69" s="154" t="e">
        <f t="shared" ref="C69:H76" si="25">C56/C$64</f>
        <v>#DIV/0!</v>
      </c>
      <c r="D69" s="154" t="e">
        <f t="shared" si="25"/>
        <v>#DIV/0!</v>
      </c>
      <c r="E69" s="154" t="e">
        <f t="shared" si="25"/>
        <v>#DIV/0!</v>
      </c>
      <c r="F69" s="154" t="e">
        <f t="shared" si="25"/>
        <v>#DIV/0!</v>
      </c>
      <c r="G69" s="154" t="e">
        <f t="shared" si="25"/>
        <v>#DIV/0!</v>
      </c>
      <c r="H69" s="154" t="e">
        <f t="shared" si="25"/>
        <v>#DIV/0!</v>
      </c>
      <c r="I69" s="154" t="e">
        <f t="shared" ref="I69:J69" si="26">I56/I$64</f>
        <v>#DIV/0!</v>
      </c>
      <c r="J69" s="154" t="e">
        <f t="shared" si="26"/>
        <v>#DIV/0!</v>
      </c>
      <c r="K69" s="154" t="e">
        <f t="shared" ref="K69" si="27">K56/K$64</f>
        <v>#DIV/0!</v>
      </c>
      <c r="L69" s="155"/>
      <c r="N69" s="15" t="str">
        <f>N56</f>
        <v>Cisco</v>
      </c>
      <c r="O69" s="154" t="e">
        <f t="shared" ref="O69:P76" si="28">O56/O$64</f>
        <v>#DIV/0!</v>
      </c>
      <c r="P69" s="154" t="e">
        <f t="shared" si="28"/>
        <v>#DIV/0!</v>
      </c>
      <c r="Q69" s="155"/>
      <c r="R69" s="155"/>
      <c r="S69" s="155"/>
    </row>
    <row r="70" spans="2:19" ht="13.2" customHeight="1">
      <c r="B70" s="15" t="str">
        <f>B57</f>
        <v>Ericsson</v>
      </c>
      <c r="C70" s="154" t="e">
        <f t="shared" si="25"/>
        <v>#DIV/0!</v>
      </c>
      <c r="D70" s="154" t="e">
        <f t="shared" si="25"/>
        <v>#DIV/0!</v>
      </c>
      <c r="E70" s="154" t="e">
        <f t="shared" si="25"/>
        <v>#DIV/0!</v>
      </c>
      <c r="F70" s="154" t="e">
        <f t="shared" si="25"/>
        <v>#DIV/0!</v>
      </c>
      <c r="G70" s="154" t="e">
        <f t="shared" si="25"/>
        <v>#DIV/0!</v>
      </c>
      <c r="H70" s="154" t="e">
        <f t="shared" si="25"/>
        <v>#DIV/0!</v>
      </c>
      <c r="I70" s="154" t="e">
        <f t="shared" ref="I70:J70" si="29">I57/I$64</f>
        <v>#DIV/0!</v>
      </c>
      <c r="J70" s="154" t="e">
        <f t="shared" si="29"/>
        <v>#DIV/0!</v>
      </c>
      <c r="K70" s="154" t="e">
        <f t="shared" ref="K70" si="30">K57/K$64</f>
        <v>#DIV/0!</v>
      </c>
      <c r="L70" s="156"/>
      <c r="N70" s="15" t="str">
        <f>N57</f>
        <v>Ericsson</v>
      </c>
      <c r="O70" s="154" t="e">
        <f t="shared" si="28"/>
        <v>#DIV/0!</v>
      </c>
      <c r="P70" s="154" t="e">
        <f t="shared" si="28"/>
        <v>#DIV/0!</v>
      </c>
      <c r="Q70" s="156"/>
      <c r="R70" s="156"/>
      <c r="S70" s="156"/>
    </row>
    <row r="71" spans="2:19" ht="13.2" customHeight="1">
      <c r="B71" s="15" t="str">
        <f>B58</f>
        <v>Huawei</v>
      </c>
      <c r="C71" s="154" t="e">
        <f t="shared" si="25"/>
        <v>#DIV/0!</v>
      </c>
      <c r="D71" s="154" t="e">
        <f t="shared" si="25"/>
        <v>#DIV/0!</v>
      </c>
      <c r="E71" s="154" t="e">
        <f t="shared" si="25"/>
        <v>#DIV/0!</v>
      </c>
      <c r="F71" s="154" t="e">
        <f t="shared" si="25"/>
        <v>#DIV/0!</v>
      </c>
      <c r="G71" s="154" t="e">
        <f t="shared" si="25"/>
        <v>#DIV/0!</v>
      </c>
      <c r="H71" s="154" t="e">
        <f t="shared" si="25"/>
        <v>#DIV/0!</v>
      </c>
      <c r="I71" s="154" t="e">
        <f t="shared" ref="I71:J71" si="31">I58/I$64</f>
        <v>#DIV/0!</v>
      </c>
      <c r="J71" s="154" t="e">
        <f t="shared" si="31"/>
        <v>#DIV/0!</v>
      </c>
      <c r="K71" s="154" t="e">
        <f t="shared" ref="K71" si="32">K58/K$64</f>
        <v>#DIV/0!</v>
      </c>
      <c r="L71" s="156"/>
      <c r="N71" s="15" t="str">
        <f>N58</f>
        <v>Huawei</v>
      </c>
      <c r="O71" s="154" t="e">
        <f t="shared" si="28"/>
        <v>#DIV/0!</v>
      </c>
      <c r="P71" s="154" t="e">
        <f t="shared" si="28"/>
        <v>#DIV/0!</v>
      </c>
      <c r="Q71" s="156"/>
      <c r="R71" s="156"/>
      <c r="S71" s="156"/>
    </row>
    <row r="72" spans="2:19" ht="13.2" customHeight="1">
      <c r="B72" s="15" t="str">
        <f>B59</f>
        <v>Mavenir</v>
      </c>
      <c r="C72" s="154" t="e">
        <f t="shared" si="25"/>
        <v>#DIV/0!</v>
      </c>
      <c r="D72" s="154" t="e">
        <f t="shared" si="25"/>
        <v>#DIV/0!</v>
      </c>
      <c r="E72" s="154" t="e">
        <f t="shared" si="25"/>
        <v>#DIV/0!</v>
      </c>
      <c r="F72" s="154" t="e">
        <f t="shared" si="25"/>
        <v>#DIV/0!</v>
      </c>
      <c r="G72" s="154" t="e">
        <f t="shared" si="25"/>
        <v>#DIV/0!</v>
      </c>
      <c r="H72" s="154" t="e">
        <f t="shared" si="25"/>
        <v>#DIV/0!</v>
      </c>
      <c r="I72" s="154" t="e">
        <f t="shared" ref="I72:J72" si="33">I59/I$64</f>
        <v>#DIV/0!</v>
      </c>
      <c r="J72" s="154" t="e">
        <f t="shared" si="33"/>
        <v>#DIV/0!</v>
      </c>
      <c r="K72" s="154" t="e">
        <f t="shared" ref="K72" si="34">K59/K$64</f>
        <v>#DIV/0!</v>
      </c>
      <c r="L72" s="156"/>
      <c r="N72" s="15" t="str">
        <f>N59</f>
        <v>Mavenir</v>
      </c>
      <c r="O72" s="154" t="e">
        <f t="shared" si="28"/>
        <v>#DIV/0!</v>
      </c>
      <c r="P72" s="154" t="e">
        <f t="shared" si="28"/>
        <v>#DIV/0!</v>
      </c>
      <c r="Q72" s="156"/>
      <c r="R72" s="156"/>
      <c r="S72" s="156"/>
    </row>
    <row r="73" spans="2:19" ht="13.2" customHeight="1">
      <c r="B73" s="15" t="str">
        <f t="shared" ref="B73:B76" si="35">B60</f>
        <v>Nokia</v>
      </c>
      <c r="C73" s="154" t="e">
        <f t="shared" si="25"/>
        <v>#DIV/0!</v>
      </c>
      <c r="D73" s="154" t="e">
        <f t="shared" si="25"/>
        <v>#DIV/0!</v>
      </c>
      <c r="E73" s="154" t="e">
        <f t="shared" si="25"/>
        <v>#DIV/0!</v>
      </c>
      <c r="F73" s="154" t="e">
        <f t="shared" si="25"/>
        <v>#DIV/0!</v>
      </c>
      <c r="G73" s="154" t="e">
        <f t="shared" si="25"/>
        <v>#DIV/0!</v>
      </c>
      <c r="H73" s="154" t="e">
        <f t="shared" si="25"/>
        <v>#DIV/0!</v>
      </c>
      <c r="I73" s="154" t="e">
        <f t="shared" ref="I73:J73" si="36">I60/I$64</f>
        <v>#DIV/0!</v>
      </c>
      <c r="J73" s="154" t="e">
        <f t="shared" si="36"/>
        <v>#DIV/0!</v>
      </c>
      <c r="K73" s="154" t="e">
        <f t="shared" ref="K73" si="37">K60/K$64</f>
        <v>#DIV/0!</v>
      </c>
      <c r="L73" s="156"/>
      <c r="N73" s="15" t="str">
        <f t="shared" ref="N73:N76" si="38">N60</f>
        <v>Nokia</v>
      </c>
      <c r="O73" s="154" t="e">
        <f t="shared" si="28"/>
        <v>#DIV/0!</v>
      </c>
      <c r="P73" s="154" t="e">
        <f t="shared" si="28"/>
        <v>#DIV/0!</v>
      </c>
      <c r="Q73" s="156"/>
      <c r="R73" s="156"/>
      <c r="S73" s="156"/>
    </row>
    <row r="74" spans="2:19" ht="13.2" customHeight="1">
      <c r="B74" s="15" t="str">
        <f t="shared" si="35"/>
        <v>Samsung</v>
      </c>
      <c r="C74" s="154" t="e">
        <f t="shared" si="25"/>
        <v>#DIV/0!</v>
      </c>
      <c r="D74" s="154" t="e">
        <f t="shared" si="25"/>
        <v>#DIV/0!</v>
      </c>
      <c r="E74" s="154" t="e">
        <f t="shared" si="25"/>
        <v>#DIV/0!</v>
      </c>
      <c r="F74" s="154" t="e">
        <f t="shared" si="25"/>
        <v>#DIV/0!</v>
      </c>
      <c r="G74" s="154" t="e">
        <f t="shared" si="25"/>
        <v>#DIV/0!</v>
      </c>
      <c r="H74" s="154" t="e">
        <f t="shared" si="25"/>
        <v>#DIV/0!</v>
      </c>
      <c r="I74" s="154" t="e">
        <f t="shared" ref="I74:J74" si="39">I61/I$64</f>
        <v>#DIV/0!</v>
      </c>
      <c r="J74" s="154" t="e">
        <f t="shared" si="39"/>
        <v>#DIV/0!</v>
      </c>
      <c r="K74" s="154" t="e">
        <f t="shared" ref="K74" si="40">K61/K$64</f>
        <v>#DIV/0!</v>
      </c>
      <c r="L74" s="156"/>
      <c r="N74" s="15" t="str">
        <f t="shared" si="38"/>
        <v>Samsung</v>
      </c>
      <c r="O74" s="154" t="e">
        <f t="shared" si="28"/>
        <v>#DIV/0!</v>
      </c>
      <c r="P74" s="154" t="e">
        <f t="shared" si="28"/>
        <v>#DIV/0!</v>
      </c>
      <c r="Q74" s="156"/>
      <c r="R74" s="156"/>
      <c r="S74" s="156"/>
    </row>
    <row r="75" spans="2:19" ht="13.2" customHeight="1">
      <c r="B75" s="15" t="str">
        <f t="shared" si="35"/>
        <v>ZTE</v>
      </c>
      <c r="C75" s="154" t="e">
        <f t="shared" si="25"/>
        <v>#DIV/0!</v>
      </c>
      <c r="D75" s="154" t="e">
        <f t="shared" si="25"/>
        <v>#DIV/0!</v>
      </c>
      <c r="E75" s="154" t="e">
        <f t="shared" si="25"/>
        <v>#DIV/0!</v>
      </c>
      <c r="F75" s="154" t="e">
        <f t="shared" si="25"/>
        <v>#DIV/0!</v>
      </c>
      <c r="G75" s="154" t="e">
        <f t="shared" si="25"/>
        <v>#DIV/0!</v>
      </c>
      <c r="H75" s="154" t="e">
        <f t="shared" si="25"/>
        <v>#DIV/0!</v>
      </c>
      <c r="I75" s="154" t="e">
        <f t="shared" ref="I75:J75" si="41">I62/I$64</f>
        <v>#DIV/0!</v>
      </c>
      <c r="J75" s="154" t="e">
        <f t="shared" si="41"/>
        <v>#DIV/0!</v>
      </c>
      <c r="K75" s="154" t="e">
        <f t="shared" ref="K75" si="42">K62/K$64</f>
        <v>#DIV/0!</v>
      </c>
      <c r="L75" s="156"/>
      <c r="N75" s="15" t="str">
        <f t="shared" si="38"/>
        <v>ZTE</v>
      </c>
      <c r="O75" s="154" t="e">
        <f t="shared" si="28"/>
        <v>#DIV/0!</v>
      </c>
      <c r="P75" s="154" t="e">
        <f t="shared" si="28"/>
        <v>#DIV/0!</v>
      </c>
      <c r="Q75" s="156"/>
      <c r="R75" s="156"/>
      <c r="S75" s="156"/>
    </row>
    <row r="76" spans="2:19" ht="13.2" customHeight="1">
      <c r="B76" s="15" t="str">
        <f t="shared" si="35"/>
        <v>Other</v>
      </c>
      <c r="C76" s="154" t="e">
        <f t="shared" si="25"/>
        <v>#DIV/0!</v>
      </c>
      <c r="D76" s="154" t="e">
        <f t="shared" si="25"/>
        <v>#DIV/0!</v>
      </c>
      <c r="E76" s="154" t="e">
        <f t="shared" si="25"/>
        <v>#DIV/0!</v>
      </c>
      <c r="F76" s="154" t="e">
        <f t="shared" si="25"/>
        <v>#DIV/0!</v>
      </c>
      <c r="G76" s="154" t="e">
        <f t="shared" si="25"/>
        <v>#DIV/0!</v>
      </c>
      <c r="H76" s="154" t="e">
        <f t="shared" si="25"/>
        <v>#DIV/0!</v>
      </c>
      <c r="I76" s="154" t="e">
        <f t="shared" ref="I76:J76" si="43">I63/I$64</f>
        <v>#DIV/0!</v>
      </c>
      <c r="J76" s="154" t="e">
        <f t="shared" si="43"/>
        <v>#DIV/0!</v>
      </c>
      <c r="K76" s="154" t="e">
        <f t="shared" ref="K76" si="44">K63/K$64</f>
        <v>#DIV/0!</v>
      </c>
      <c r="L76" s="156"/>
      <c r="N76" s="15" t="str">
        <f t="shared" si="38"/>
        <v>Other</v>
      </c>
      <c r="O76" s="154" t="e">
        <f t="shared" si="28"/>
        <v>#DIV/0!</v>
      </c>
      <c r="P76" s="154" t="e">
        <f t="shared" si="28"/>
        <v>#DIV/0!</v>
      </c>
      <c r="Q76" s="156"/>
      <c r="R76" s="156"/>
      <c r="S76" s="156"/>
    </row>
    <row r="77" spans="2:19" ht="13.2" customHeight="1">
      <c r="B77" s="4" t="s">
        <v>72</v>
      </c>
      <c r="C77" s="153" t="e">
        <f t="shared" ref="C77:H77" si="45">SUM(C69:C76)</f>
        <v>#DIV/0!</v>
      </c>
      <c r="D77" s="153" t="e">
        <f t="shared" si="45"/>
        <v>#DIV/0!</v>
      </c>
      <c r="E77" s="153" t="e">
        <f t="shared" si="45"/>
        <v>#DIV/0!</v>
      </c>
      <c r="F77" s="153" t="e">
        <f t="shared" si="45"/>
        <v>#DIV/0!</v>
      </c>
      <c r="G77" s="153" t="e">
        <f t="shared" si="45"/>
        <v>#DIV/0!</v>
      </c>
      <c r="H77" s="153" t="e">
        <f t="shared" si="45"/>
        <v>#DIV/0!</v>
      </c>
      <c r="I77" s="153" t="e">
        <f t="shared" ref="I77:L77" si="46">SUM(I69:I76)</f>
        <v>#DIV/0!</v>
      </c>
      <c r="J77" s="153" t="e">
        <f t="shared" si="46"/>
        <v>#DIV/0!</v>
      </c>
      <c r="K77" s="153" t="e">
        <f t="shared" si="46"/>
        <v>#DIV/0!</v>
      </c>
      <c r="L77" s="153">
        <f t="shared" si="46"/>
        <v>0</v>
      </c>
      <c r="N77" s="4" t="s">
        <v>72</v>
      </c>
      <c r="O77" s="153" t="e">
        <f>SUM(O69:O76)</f>
        <v>#DIV/0!</v>
      </c>
      <c r="P77" s="153" t="e">
        <f>SUM(P69:P76)</f>
        <v>#DIV/0!</v>
      </c>
      <c r="Q77" s="153">
        <f t="shared" ref="Q77:S77" si="47">SUM(Q69:Q76)</f>
        <v>0</v>
      </c>
      <c r="R77" s="153">
        <f t="shared" si="47"/>
        <v>0</v>
      </c>
      <c r="S77" s="153">
        <f t="shared" si="47"/>
        <v>0</v>
      </c>
    </row>
    <row r="78" spans="2:19" ht="13.2" customHeight="1">
      <c r="C78" s="18"/>
      <c r="D78" s="18"/>
      <c r="E78" s="18"/>
      <c r="F78" s="18"/>
      <c r="G78" s="18"/>
      <c r="H78" s="18"/>
      <c r="I78" s="18"/>
      <c r="J78" s="18"/>
      <c r="K78" s="18"/>
      <c r="L78" s="18"/>
      <c r="N78" s="54"/>
      <c r="O78" s="18"/>
      <c r="P78" s="18"/>
      <c r="Q78" s="18"/>
      <c r="R78" s="18"/>
      <c r="S78" s="18"/>
    </row>
    <row r="79" spans="2:19" ht="13.2" customHeight="1"/>
    <row r="80" spans="2:19"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row r="98" ht="13.2" customHeight="1"/>
    <row r="99" ht="13.2" customHeight="1"/>
    <row r="100" ht="13.2" customHeight="1"/>
    <row r="101" ht="13.2" customHeight="1"/>
    <row r="102" ht="13.2" customHeight="1"/>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CB7C-3812-4EC8-8D1F-0B24663005BE}">
  <sheetPr>
    <tabColor rgb="FFCCFFCC"/>
  </sheetPr>
  <dimension ref="B1:P41"/>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6" ht="13.2" customHeight="1"/>
    <row r="2" spans="2:16" ht="17.399999999999999">
      <c r="B2" s="28" t="str">
        <f>Introduction!B2</f>
        <v>LightCounting Wireless Infrastructure Shares, Size &amp; Forecast - 1Q21</v>
      </c>
      <c r="C2" s="28"/>
      <c r="D2" s="28"/>
      <c r="E2" s="28"/>
    </row>
    <row r="3" spans="2:16" ht="15">
      <c r="B3" s="236" t="str">
        <f>Introduction!B3</f>
        <v>May 2021 - Sample template for illustrative purposes only</v>
      </c>
      <c r="C3" s="27"/>
      <c r="D3" s="27"/>
      <c r="E3" s="27"/>
    </row>
    <row r="4" spans="2:16" ht="13.2" customHeight="1">
      <c r="B4" s="27"/>
      <c r="C4" s="27"/>
      <c r="D4" s="27"/>
      <c r="E4" s="27"/>
    </row>
    <row r="5" spans="2:16" ht="15.6">
      <c r="B5" s="88" t="s">
        <v>109</v>
      </c>
      <c r="C5" s="26"/>
      <c r="D5" s="26"/>
      <c r="E5" s="26"/>
      <c r="F5" s="25"/>
    </row>
    <row r="6" spans="2:16" ht="13.2" customHeight="1">
      <c r="F6" s="54"/>
    </row>
    <row r="7" spans="2:16" s="75" customFormat="1" ht="13.2" customHeight="1">
      <c r="B7" s="21" t="s">
        <v>136</v>
      </c>
      <c r="C7" s="21"/>
      <c r="D7" s="21"/>
      <c r="E7" s="21"/>
      <c r="N7" s="36" t="s">
        <v>96</v>
      </c>
    </row>
    <row r="8" spans="2:16" s="75" customFormat="1" ht="13.2" customHeight="1">
      <c r="B8" s="121" t="s">
        <v>91</v>
      </c>
      <c r="C8" s="109">
        <v>2016</v>
      </c>
      <c r="D8" s="109">
        <v>2017</v>
      </c>
      <c r="E8" s="109">
        <v>2018</v>
      </c>
      <c r="F8" s="109">
        <v>2019</v>
      </c>
      <c r="G8" s="109">
        <v>2020</v>
      </c>
      <c r="H8" s="109">
        <v>2021</v>
      </c>
      <c r="I8" s="109">
        <v>2022</v>
      </c>
      <c r="J8" s="109">
        <v>2023</v>
      </c>
      <c r="K8" s="109">
        <v>2024</v>
      </c>
      <c r="L8" s="109">
        <v>2025</v>
      </c>
      <c r="M8" s="109">
        <v>2026</v>
      </c>
      <c r="N8" s="133" t="s">
        <v>220</v>
      </c>
    </row>
    <row r="9" spans="2:16" s="75" customFormat="1" ht="13.2" customHeight="1">
      <c r="B9" s="123" t="s">
        <v>92</v>
      </c>
      <c r="C9" s="44"/>
      <c r="D9" s="44"/>
      <c r="E9" s="44"/>
      <c r="F9" s="44"/>
      <c r="G9" s="44"/>
      <c r="H9" s="44"/>
      <c r="I9" s="44"/>
      <c r="J9" s="44"/>
      <c r="K9" s="45"/>
      <c r="L9" s="45"/>
      <c r="M9" s="45"/>
      <c r="N9" s="37"/>
    </row>
    <row r="10" spans="2:16" s="75" customFormat="1" ht="13.2" customHeight="1">
      <c r="B10" s="124" t="s">
        <v>93</v>
      </c>
      <c r="C10" s="110"/>
      <c r="D10" s="29"/>
      <c r="E10" s="29"/>
      <c r="F10" s="29"/>
      <c r="G10" s="29"/>
      <c r="H10" s="29"/>
      <c r="I10" s="29"/>
      <c r="J10" s="29"/>
      <c r="K10" s="39"/>
      <c r="L10" s="39"/>
      <c r="M10" s="39"/>
      <c r="N10" s="126"/>
    </row>
    <row r="11" spans="2:16" s="75" customFormat="1" ht="13.2" customHeight="1">
      <c r="B11" s="123" t="s">
        <v>94</v>
      </c>
      <c r="C11" s="44"/>
      <c r="D11" s="44"/>
      <c r="E11" s="44"/>
      <c r="F11" s="44"/>
      <c r="G11" s="44"/>
      <c r="H11" s="44"/>
      <c r="I11" s="44"/>
      <c r="J11" s="44"/>
      <c r="K11" s="45"/>
      <c r="L11" s="45"/>
      <c r="M11" s="45"/>
      <c r="N11" s="41" t="e">
        <f>(M11/G11)^(1/6)-1</f>
        <v>#DIV/0!</v>
      </c>
    </row>
    <row r="12" spans="2:16" s="75" customFormat="1" ht="13.2" customHeight="1">
      <c r="B12" s="124" t="s">
        <v>93</v>
      </c>
      <c r="C12" s="110"/>
      <c r="D12" s="29"/>
      <c r="E12" s="29"/>
      <c r="F12" s="29"/>
      <c r="G12" s="29"/>
      <c r="H12" s="29"/>
      <c r="I12" s="29"/>
      <c r="J12" s="29"/>
      <c r="K12" s="39"/>
      <c r="L12" s="39"/>
      <c r="M12" s="39"/>
      <c r="N12" s="126"/>
    </row>
    <row r="13" spans="2:16" s="75" customFormat="1" ht="13.2" customHeight="1">
      <c r="B13" s="123" t="s">
        <v>95</v>
      </c>
      <c r="C13" s="44"/>
      <c r="D13" s="44"/>
      <c r="E13" s="44"/>
      <c r="F13" s="44"/>
      <c r="G13" s="44"/>
      <c r="H13" s="44"/>
      <c r="I13" s="44"/>
      <c r="J13" s="44"/>
      <c r="K13" s="45"/>
      <c r="L13" s="45"/>
      <c r="M13" s="45"/>
      <c r="N13" s="41" t="e">
        <f>(M13/G13)^(1/6)-1</f>
        <v>#DIV/0!</v>
      </c>
      <c r="P13" s="143"/>
    </row>
    <row r="14" spans="2:16" s="75" customFormat="1" ht="13.2" customHeight="1">
      <c r="B14" s="124" t="s">
        <v>93</v>
      </c>
      <c r="C14" s="110"/>
      <c r="D14" s="29"/>
      <c r="E14" s="29"/>
      <c r="F14" s="29"/>
      <c r="G14" s="29"/>
      <c r="H14" s="29"/>
      <c r="I14" s="29"/>
      <c r="J14" s="29"/>
      <c r="K14" s="39"/>
      <c r="L14" s="39"/>
      <c r="M14" s="39"/>
      <c r="N14" s="126"/>
      <c r="P14" s="142"/>
    </row>
    <row r="15" spans="2:16" s="75" customFormat="1" ht="13.2" customHeight="1">
      <c r="B15" s="123" t="s">
        <v>100</v>
      </c>
      <c r="C15" s="44"/>
      <c r="D15" s="44"/>
      <c r="E15" s="44"/>
      <c r="F15" s="44"/>
      <c r="G15" s="44"/>
      <c r="H15" s="44"/>
      <c r="I15" s="44"/>
      <c r="J15" s="44"/>
      <c r="K15" s="45"/>
      <c r="L15" s="45"/>
      <c r="M15" s="45"/>
      <c r="N15" s="41"/>
      <c r="P15" s="142"/>
    </row>
    <row r="16" spans="2:16" s="75" customFormat="1" ht="13.2" customHeight="1">
      <c r="B16" s="124" t="s">
        <v>93</v>
      </c>
      <c r="C16" s="110"/>
      <c r="D16" s="29"/>
      <c r="E16" s="29"/>
      <c r="F16" s="29"/>
      <c r="G16" s="29"/>
      <c r="H16" s="29"/>
      <c r="I16" s="29"/>
      <c r="J16" s="29"/>
      <c r="K16" s="39"/>
      <c r="L16" s="39"/>
      <c r="M16" s="39"/>
      <c r="N16" s="126"/>
    </row>
    <row r="17" spans="2:14" s="75" customFormat="1" ht="13.2" customHeight="1">
      <c r="B17" s="123" t="s">
        <v>72</v>
      </c>
      <c r="C17" s="44"/>
      <c r="D17" s="44"/>
      <c r="E17" s="44"/>
      <c r="F17" s="44"/>
      <c r="G17" s="44"/>
      <c r="H17" s="44"/>
      <c r="I17" s="44"/>
      <c r="J17" s="44"/>
      <c r="K17" s="45"/>
      <c r="L17" s="45"/>
      <c r="M17" s="45"/>
      <c r="N17" s="41" t="e">
        <f>(M17/G17)^(1/6)-1</f>
        <v>#DIV/0!</v>
      </c>
    </row>
    <row r="18" spans="2:14" s="75" customFormat="1" ht="13.2" customHeight="1">
      <c r="B18" s="127" t="s">
        <v>93</v>
      </c>
      <c r="C18" s="110"/>
      <c r="D18" s="29" t="e">
        <f>(D17-C17)/C17</f>
        <v>#DIV/0!</v>
      </c>
      <c r="E18" s="29" t="e">
        <f>(E17-D17)/D17</f>
        <v>#DIV/0!</v>
      </c>
      <c r="F18" s="29" t="e">
        <f>(F17-E17)/E17</f>
        <v>#DIV/0!</v>
      </c>
      <c r="G18" s="29" t="e">
        <f t="shared" ref="G18:L18" si="0">(G17-F17)/F17</f>
        <v>#DIV/0!</v>
      </c>
      <c r="H18" s="29" t="e">
        <f t="shared" si="0"/>
        <v>#DIV/0!</v>
      </c>
      <c r="I18" s="29" t="e">
        <f t="shared" si="0"/>
        <v>#DIV/0!</v>
      </c>
      <c r="J18" s="29" t="e">
        <f t="shared" si="0"/>
        <v>#DIV/0!</v>
      </c>
      <c r="K18" s="39" t="e">
        <f t="shared" si="0"/>
        <v>#DIV/0!</v>
      </c>
      <c r="L18" s="39" t="e">
        <f t="shared" si="0"/>
        <v>#DIV/0!</v>
      </c>
      <c r="M18" s="39"/>
      <c r="N18" s="128"/>
    </row>
    <row r="19" spans="2:14" s="75" customFormat="1" ht="13.2" customHeight="1">
      <c r="B19" s="129"/>
      <c r="C19" s="129"/>
      <c r="D19" s="129"/>
      <c r="E19" s="129"/>
      <c r="F19" s="57"/>
    </row>
    <row r="20" spans="2:14" s="75" customFormat="1" ht="13.2" customHeight="1">
      <c r="B20" s="21" t="s">
        <v>137</v>
      </c>
      <c r="C20" s="21"/>
      <c r="D20" s="21"/>
      <c r="E20" s="21"/>
      <c r="N20" s="36" t="s">
        <v>96</v>
      </c>
    </row>
    <row r="21" spans="2:14" s="75" customFormat="1" ht="13.2" customHeight="1">
      <c r="B21" s="121" t="s">
        <v>91</v>
      </c>
      <c r="C21" s="109">
        <v>2016</v>
      </c>
      <c r="D21" s="109">
        <v>2017</v>
      </c>
      <c r="E21" s="109">
        <v>2018</v>
      </c>
      <c r="F21" s="109">
        <v>2019</v>
      </c>
      <c r="G21" s="109">
        <v>2020</v>
      </c>
      <c r="H21" s="109">
        <v>2021</v>
      </c>
      <c r="I21" s="109">
        <v>2022</v>
      </c>
      <c r="J21" s="109">
        <v>2023</v>
      </c>
      <c r="K21" s="109">
        <v>2024</v>
      </c>
      <c r="L21" s="109">
        <v>2025</v>
      </c>
      <c r="M21" s="109">
        <v>2026</v>
      </c>
      <c r="N21" s="133" t="s">
        <v>220</v>
      </c>
    </row>
    <row r="22" spans="2:14" s="75" customFormat="1" ht="13.2" customHeight="1">
      <c r="B22" s="123" t="s">
        <v>92</v>
      </c>
      <c r="C22" s="19"/>
      <c r="D22" s="19"/>
      <c r="E22" s="19"/>
      <c r="F22" s="19"/>
      <c r="G22" s="19"/>
      <c r="H22" s="19"/>
      <c r="I22" s="19"/>
      <c r="J22" s="19"/>
      <c r="K22" s="38"/>
      <c r="L22" s="38"/>
      <c r="M22" s="38"/>
      <c r="N22" s="37" t="e">
        <f>(M22/G22)^(1/6)-1</f>
        <v>#DIV/0!</v>
      </c>
    </row>
    <row r="23" spans="2:14" s="75" customFormat="1" ht="13.2" customHeight="1">
      <c r="B23" s="124" t="s">
        <v>93</v>
      </c>
      <c r="C23" s="110"/>
      <c r="D23" s="29"/>
      <c r="E23" s="29"/>
      <c r="F23" s="29"/>
      <c r="G23" s="29"/>
      <c r="H23" s="29"/>
      <c r="I23" s="29"/>
      <c r="J23" s="29"/>
      <c r="K23" s="39"/>
      <c r="L23" s="39"/>
      <c r="M23" s="39"/>
      <c r="N23" s="126"/>
    </row>
    <row r="24" spans="2:14" s="75" customFormat="1" ht="13.2" customHeight="1">
      <c r="B24" s="123" t="s">
        <v>94</v>
      </c>
      <c r="C24" s="19"/>
      <c r="D24" s="19"/>
      <c r="E24" s="19"/>
      <c r="F24" s="19"/>
      <c r="G24" s="19"/>
      <c r="H24" s="19"/>
      <c r="I24" s="19"/>
      <c r="J24" s="19"/>
      <c r="K24" s="38"/>
      <c r="L24" s="38"/>
      <c r="M24" s="38"/>
      <c r="N24" s="41" t="e">
        <f>(M24/G24)^(1/6)-1</f>
        <v>#DIV/0!</v>
      </c>
    </row>
    <row r="25" spans="2:14" s="75" customFormat="1" ht="13.2" customHeight="1">
      <c r="B25" s="124" t="s">
        <v>93</v>
      </c>
      <c r="C25" s="110"/>
      <c r="D25" s="29"/>
      <c r="E25" s="29"/>
      <c r="F25" s="29"/>
      <c r="G25" s="29"/>
      <c r="H25" s="29"/>
      <c r="I25" s="29"/>
      <c r="J25" s="29"/>
      <c r="K25" s="39"/>
      <c r="L25" s="39"/>
      <c r="M25" s="39"/>
      <c r="N25" s="126"/>
    </row>
    <row r="26" spans="2:14" s="75" customFormat="1" ht="13.2" customHeight="1">
      <c r="B26" s="123" t="s">
        <v>95</v>
      </c>
      <c r="C26" s="19"/>
      <c r="D26" s="19"/>
      <c r="E26" s="19"/>
      <c r="F26" s="19"/>
      <c r="G26" s="19"/>
      <c r="H26" s="19"/>
      <c r="I26" s="19"/>
      <c r="J26" s="19"/>
      <c r="K26" s="38"/>
      <c r="L26" s="38"/>
      <c r="M26" s="38"/>
      <c r="N26" s="41" t="e">
        <f>(M26/G26)^(1/6)-1</f>
        <v>#DIV/0!</v>
      </c>
    </row>
    <row r="27" spans="2:14" s="75" customFormat="1" ht="13.2" customHeight="1">
      <c r="B27" s="124" t="s">
        <v>93</v>
      </c>
      <c r="C27" s="110"/>
      <c r="D27" s="29"/>
      <c r="E27" s="29"/>
      <c r="F27" s="29"/>
      <c r="G27" s="29"/>
      <c r="H27" s="29"/>
      <c r="I27" s="29"/>
      <c r="J27" s="29"/>
      <c r="K27" s="39"/>
      <c r="L27" s="39"/>
      <c r="M27" s="39"/>
      <c r="N27" s="126"/>
    </row>
    <row r="28" spans="2:14" s="75" customFormat="1" ht="13.2" customHeight="1">
      <c r="B28" s="123" t="s">
        <v>100</v>
      </c>
      <c r="C28" s="19"/>
      <c r="D28" s="19"/>
      <c r="E28" s="19"/>
      <c r="F28" s="19"/>
      <c r="G28" s="19"/>
      <c r="H28" s="19"/>
      <c r="I28" s="19"/>
      <c r="J28" s="19"/>
      <c r="K28" s="38"/>
      <c r="L28" s="38"/>
      <c r="M28" s="38"/>
      <c r="N28" s="41" t="e">
        <f>(M28/G28)^(1/6)-1</f>
        <v>#DIV/0!</v>
      </c>
    </row>
    <row r="29" spans="2:14" s="75" customFormat="1" ht="13.2" customHeight="1">
      <c r="B29" s="124" t="s">
        <v>93</v>
      </c>
      <c r="C29" s="110"/>
      <c r="D29" s="29"/>
      <c r="E29" s="29"/>
      <c r="F29" s="29"/>
      <c r="G29" s="29"/>
      <c r="H29" s="29"/>
      <c r="I29" s="29"/>
      <c r="J29" s="29"/>
      <c r="K29" s="39"/>
      <c r="L29" s="39"/>
      <c r="M29" s="39"/>
      <c r="N29" s="126"/>
    </row>
    <row r="30" spans="2:14" s="75" customFormat="1" ht="13.2" customHeight="1">
      <c r="B30" s="123" t="s">
        <v>72</v>
      </c>
      <c r="C30" s="19"/>
      <c r="D30" s="19"/>
      <c r="E30" s="19"/>
      <c r="F30" s="19"/>
      <c r="G30" s="19"/>
      <c r="H30" s="19"/>
      <c r="I30" s="19"/>
      <c r="J30" s="19"/>
      <c r="K30" s="38"/>
      <c r="L30" s="38"/>
      <c r="M30" s="38"/>
      <c r="N30" s="41" t="e">
        <f>(M30/G30)^(1/6)-1</f>
        <v>#DIV/0!</v>
      </c>
    </row>
    <row r="31" spans="2:14" s="75" customFormat="1" ht="13.2" customHeight="1">
      <c r="B31" s="127" t="s">
        <v>93</v>
      </c>
      <c r="C31" s="110"/>
      <c r="D31" s="29" t="e">
        <f>(D30-C30)/C30</f>
        <v>#DIV/0!</v>
      </c>
      <c r="E31" s="29" t="e">
        <f>(E30-D30)/D30</f>
        <v>#DIV/0!</v>
      </c>
      <c r="F31" s="29" t="e">
        <f>(F30-E30)/E30</f>
        <v>#DIV/0!</v>
      </c>
      <c r="G31" s="29" t="e">
        <f t="shared" ref="G31:L31" si="1">(G30-F30)/F30</f>
        <v>#DIV/0!</v>
      </c>
      <c r="H31" s="29" t="e">
        <f t="shared" si="1"/>
        <v>#DIV/0!</v>
      </c>
      <c r="I31" s="29" t="e">
        <f t="shared" si="1"/>
        <v>#DIV/0!</v>
      </c>
      <c r="J31" s="29" t="e">
        <f t="shared" si="1"/>
        <v>#DIV/0!</v>
      </c>
      <c r="K31" s="39" t="e">
        <f t="shared" si="1"/>
        <v>#DIV/0!</v>
      </c>
      <c r="L31" s="39" t="e">
        <f t="shared" si="1"/>
        <v>#DIV/0!</v>
      </c>
      <c r="M31" s="39"/>
      <c r="N31" s="128"/>
    </row>
    <row r="32" spans="2:14" s="75" customFormat="1" ht="13.2" customHeight="1">
      <c r="E32" s="188"/>
      <c r="F32" s="186"/>
      <c r="G32" s="186"/>
    </row>
    <row r="33" spans="2:14" s="75" customFormat="1" ht="13.2" customHeight="1">
      <c r="F33" s="187"/>
      <c r="G33" s="187"/>
    </row>
    <row r="34" spans="2:14" s="75" customFormat="1" ht="13.2" customHeight="1">
      <c r="B34" s="21" t="s">
        <v>138</v>
      </c>
      <c r="C34" s="21"/>
      <c r="D34" s="21"/>
      <c r="E34" s="21"/>
      <c r="N34" s="58"/>
    </row>
    <row r="35" spans="2:14" s="75" customFormat="1" ht="13.2" customHeight="1">
      <c r="B35" s="121"/>
      <c r="C35" s="109">
        <v>2016</v>
      </c>
      <c r="D35" s="109">
        <v>2017</v>
      </c>
      <c r="E35" s="109">
        <v>2018</v>
      </c>
      <c r="F35" s="109">
        <v>2019</v>
      </c>
      <c r="G35" s="109">
        <v>2020</v>
      </c>
      <c r="H35" s="109">
        <v>2021</v>
      </c>
      <c r="I35" s="109">
        <v>2022</v>
      </c>
      <c r="J35" s="109">
        <v>2023</v>
      </c>
      <c r="K35" s="109">
        <v>2024</v>
      </c>
      <c r="L35" s="109">
        <v>2025</v>
      </c>
      <c r="M35" s="109">
        <v>2026</v>
      </c>
      <c r="N35" s="139"/>
    </row>
    <row r="36" spans="2:14" s="75" customFormat="1" ht="13.2" customHeight="1">
      <c r="B36" s="76" t="s">
        <v>139</v>
      </c>
      <c r="C36" s="29"/>
      <c r="D36" s="29"/>
      <c r="E36" s="29"/>
      <c r="F36" s="29"/>
      <c r="G36" s="29"/>
      <c r="H36" s="29"/>
      <c r="I36" s="29"/>
      <c r="J36" s="29"/>
      <c r="K36" s="39"/>
      <c r="L36" s="29"/>
      <c r="M36" s="29"/>
      <c r="N36" s="60"/>
    </row>
    <row r="37" spans="2:14" s="75" customFormat="1" ht="13.2" customHeight="1">
      <c r="B37" s="137" t="s">
        <v>140</v>
      </c>
      <c r="C37" s="74"/>
      <c r="D37" s="29"/>
      <c r="E37" s="29"/>
      <c r="F37" s="29"/>
      <c r="G37" s="29"/>
      <c r="H37" s="29"/>
      <c r="I37" s="29"/>
      <c r="J37" s="29"/>
      <c r="K37" s="39"/>
      <c r="L37" s="29"/>
      <c r="M37" s="29"/>
      <c r="N37" s="138"/>
    </row>
    <row r="38" spans="2:14" s="75" customFormat="1" ht="13.2" customHeight="1">
      <c r="B38" s="110" t="s">
        <v>141</v>
      </c>
      <c r="C38" s="29"/>
      <c r="D38" s="29"/>
      <c r="E38" s="29"/>
      <c r="F38" s="29"/>
      <c r="G38" s="29"/>
      <c r="H38" s="29"/>
      <c r="I38" s="29"/>
      <c r="J38" s="29"/>
      <c r="K38" s="39"/>
      <c r="L38" s="29"/>
      <c r="M38" s="29"/>
      <c r="N38" s="60"/>
    </row>
    <row r="39" spans="2:14" s="75" customFormat="1" ht="13.2" customHeight="1">
      <c r="B39" s="110" t="s">
        <v>143</v>
      </c>
      <c r="C39" s="74"/>
      <c r="D39" s="29"/>
      <c r="E39" s="29"/>
      <c r="F39" s="29"/>
      <c r="G39" s="29"/>
      <c r="H39" s="29"/>
      <c r="I39" s="29"/>
      <c r="J39" s="29"/>
      <c r="K39" s="39"/>
      <c r="L39" s="29"/>
      <c r="M39" s="29"/>
      <c r="N39" s="138"/>
    </row>
    <row r="40" spans="2:14" s="75" customFormat="1" ht="13.2" customHeight="1">
      <c r="B40" s="110" t="s">
        <v>142</v>
      </c>
      <c r="C40" s="29"/>
      <c r="D40" s="29"/>
      <c r="E40" s="29"/>
      <c r="F40" s="29"/>
      <c r="G40" s="29"/>
      <c r="H40" s="29"/>
      <c r="I40" s="29"/>
      <c r="J40" s="29"/>
      <c r="K40" s="39"/>
      <c r="L40" s="29"/>
      <c r="M40" s="29"/>
      <c r="N40" s="60"/>
    </row>
    <row r="41" spans="2:14" s="75" customFormat="1" ht="13.2" customHeight="1">
      <c r="B41" s="76" t="s">
        <v>72</v>
      </c>
      <c r="C41" s="29">
        <f>C36+C38+C39+C40</f>
        <v>0</v>
      </c>
      <c r="D41" s="29">
        <f>D36+D38+D39+D40</f>
        <v>0</v>
      </c>
      <c r="E41" s="29">
        <f t="shared" ref="E41:L41" si="2">E36+E38+E39+E40</f>
        <v>0</v>
      </c>
      <c r="F41" s="29">
        <f>F36+F38+F39+F40</f>
        <v>0</v>
      </c>
      <c r="G41" s="29">
        <f>G36+G38+G39+G40</f>
        <v>0</v>
      </c>
      <c r="H41" s="29">
        <f t="shared" si="2"/>
        <v>0</v>
      </c>
      <c r="I41" s="29">
        <f t="shared" si="2"/>
        <v>0</v>
      </c>
      <c r="J41" s="29">
        <f t="shared" si="2"/>
        <v>0</v>
      </c>
      <c r="K41" s="29">
        <f t="shared" si="2"/>
        <v>0</v>
      </c>
      <c r="L41" s="29">
        <f t="shared" si="2"/>
        <v>0</v>
      </c>
      <c r="M41" s="29">
        <f t="shared" ref="M41" si="3">M36+M38+M39+M40</f>
        <v>0</v>
      </c>
      <c r="N41" s="60"/>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78FD-6451-4287-9B55-CF9A9D13D471}">
  <sheetPr>
    <tabColor rgb="FFCCFFCC"/>
  </sheetPr>
  <dimension ref="B2:S31"/>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2" spans="2:19" ht="17.399999999999999">
      <c r="B2" s="28" t="str">
        <f>Introduction!B2</f>
        <v>LightCounting Wireless Infrastructure Shares, Size &amp; Forecast - 1Q21</v>
      </c>
    </row>
    <row r="3" spans="2:19" ht="15">
      <c r="B3" s="236" t="str">
        <f>Introduction!B3</f>
        <v>May 2021 - Sample template for illustrative purposes only</v>
      </c>
    </row>
    <row r="4" spans="2:19" ht="13.2" customHeight="1">
      <c r="B4" s="27"/>
    </row>
    <row r="5" spans="2:19" ht="15.6">
      <c r="B5" s="88" t="s">
        <v>114</v>
      </c>
      <c r="C5" s="25"/>
      <c r="G5" s="54"/>
    </row>
    <row r="6" spans="2:19" ht="13.2" customHeight="1"/>
    <row r="7" spans="2:19" s="75" customFormat="1" ht="13.2" customHeight="1">
      <c r="B7" s="21" t="s">
        <v>146</v>
      </c>
      <c r="N7" s="21" t="s">
        <v>147</v>
      </c>
      <c r="P7" s="65"/>
    </row>
    <row r="8" spans="2:19" s="75" customFormat="1" ht="13.2" customHeight="1">
      <c r="B8" s="121" t="s">
        <v>6</v>
      </c>
      <c r="C8" s="109" t="s">
        <v>75</v>
      </c>
      <c r="D8" s="109" t="s">
        <v>76</v>
      </c>
      <c r="E8" s="109" t="s">
        <v>77</v>
      </c>
      <c r="F8" s="109" t="s">
        <v>78</v>
      </c>
      <c r="G8" s="109" t="s">
        <v>79</v>
      </c>
      <c r="H8" s="109" t="s">
        <v>80</v>
      </c>
      <c r="I8" s="109" t="s">
        <v>81</v>
      </c>
      <c r="J8" s="109" t="s">
        <v>82</v>
      </c>
      <c r="K8" s="109" t="s">
        <v>83</v>
      </c>
      <c r="L8" s="109" t="s">
        <v>84</v>
      </c>
      <c r="N8" s="108" t="str">
        <f>B8</f>
        <v>Vendor</v>
      </c>
      <c r="O8" s="109">
        <v>2019</v>
      </c>
      <c r="P8" s="109">
        <v>2020</v>
      </c>
      <c r="Q8" s="109">
        <v>2021</v>
      </c>
      <c r="R8" s="109">
        <v>2022</v>
      </c>
      <c r="S8" s="109">
        <v>2023</v>
      </c>
    </row>
    <row r="9" spans="2:19" s="75" customFormat="1" ht="13.2" customHeight="1">
      <c r="B9" s="76" t="s">
        <v>11</v>
      </c>
      <c r="C9" s="147"/>
      <c r="D9" s="147"/>
      <c r="E9" s="147"/>
      <c r="F9" s="147"/>
      <c r="G9" s="147"/>
      <c r="H9" s="147"/>
      <c r="I9" s="147"/>
      <c r="J9" s="147"/>
      <c r="K9" s="147"/>
      <c r="L9" s="147"/>
      <c r="N9" s="146" t="str">
        <f t="shared" ref="N9:N16" si="0">B9</f>
        <v>Ericsson</v>
      </c>
      <c r="O9" s="149">
        <f>SUM(C9:F9)</f>
        <v>0</v>
      </c>
      <c r="P9" s="149">
        <f>SUM(G9:J9)</f>
        <v>0</v>
      </c>
      <c r="Q9" s="147"/>
      <c r="R9" s="147"/>
      <c r="S9" s="147"/>
    </row>
    <row r="10" spans="2:19" s="75" customFormat="1" ht="13.2" customHeight="1">
      <c r="B10" s="76" t="s">
        <v>3</v>
      </c>
      <c r="C10" s="147"/>
      <c r="D10" s="147"/>
      <c r="E10" s="147"/>
      <c r="F10" s="147"/>
      <c r="G10" s="147"/>
      <c r="H10" s="147"/>
      <c r="I10" s="147"/>
      <c r="J10" s="147"/>
      <c r="K10" s="147"/>
      <c r="L10" s="147"/>
      <c r="N10" s="146" t="str">
        <f t="shared" si="0"/>
        <v>Fujitsu</v>
      </c>
      <c r="O10" s="149">
        <f t="shared" ref="O10:O16" si="1">SUM(C10:F10)</f>
        <v>0</v>
      </c>
      <c r="P10" s="149">
        <f t="shared" ref="P10:P16" si="2">SUM(G10:J10)</f>
        <v>0</v>
      </c>
      <c r="Q10" s="147"/>
      <c r="R10" s="147"/>
      <c r="S10" s="147"/>
    </row>
    <row r="11" spans="2:19" s="75" customFormat="1" ht="13.2" customHeight="1">
      <c r="B11" s="76" t="s">
        <v>25</v>
      </c>
      <c r="C11" s="147"/>
      <c r="D11" s="147"/>
      <c r="E11" s="147"/>
      <c r="F11" s="147"/>
      <c r="G11" s="147"/>
      <c r="H11" s="147"/>
      <c r="I11" s="147"/>
      <c r="J11" s="147"/>
      <c r="K11" s="147"/>
      <c r="L11" s="147"/>
      <c r="N11" s="146" t="str">
        <f t="shared" si="0"/>
        <v>HPE</v>
      </c>
      <c r="O11" s="149">
        <f t="shared" si="1"/>
        <v>0</v>
      </c>
      <c r="P11" s="149">
        <f t="shared" si="2"/>
        <v>0</v>
      </c>
      <c r="Q11" s="147"/>
      <c r="R11" s="147"/>
      <c r="S11" s="147"/>
    </row>
    <row r="12" spans="2:19" s="75" customFormat="1" ht="13.2" customHeight="1">
      <c r="B12" s="76" t="s">
        <v>17</v>
      </c>
      <c r="C12" s="147"/>
      <c r="D12" s="147"/>
      <c r="E12" s="147"/>
      <c r="F12" s="147"/>
      <c r="G12" s="147"/>
      <c r="H12" s="147"/>
      <c r="I12" s="147"/>
      <c r="J12" s="147"/>
      <c r="K12" s="147"/>
      <c r="L12" s="147"/>
      <c r="N12" s="146" t="str">
        <f t="shared" si="0"/>
        <v>Huawei</v>
      </c>
      <c r="O12" s="149">
        <f t="shared" si="1"/>
        <v>0</v>
      </c>
      <c r="P12" s="149">
        <f t="shared" si="2"/>
        <v>0</v>
      </c>
      <c r="Q12" s="147"/>
      <c r="R12" s="147"/>
      <c r="S12" s="147"/>
    </row>
    <row r="13" spans="2:19" s="75" customFormat="1" ht="13.2" customHeight="1">
      <c r="B13" s="76" t="s">
        <v>18</v>
      </c>
      <c r="C13" s="147"/>
      <c r="D13" s="147"/>
      <c r="E13" s="147"/>
      <c r="F13" s="147"/>
      <c r="G13" s="147"/>
      <c r="H13" s="147"/>
      <c r="I13" s="147"/>
      <c r="J13" s="147"/>
      <c r="K13" s="147"/>
      <c r="L13" s="147"/>
      <c r="N13" s="146" t="str">
        <f t="shared" si="0"/>
        <v>Nokia</v>
      </c>
      <c r="O13" s="149">
        <f t="shared" si="1"/>
        <v>0</v>
      </c>
      <c r="P13" s="149">
        <f t="shared" si="2"/>
        <v>0</v>
      </c>
      <c r="Q13" s="147"/>
      <c r="R13" s="147"/>
      <c r="S13" s="147"/>
    </row>
    <row r="14" spans="2:19" s="75" customFormat="1" ht="13.2" customHeight="1">
      <c r="B14" s="76" t="s">
        <v>23</v>
      </c>
      <c r="C14" s="147"/>
      <c r="D14" s="147"/>
      <c r="E14" s="147"/>
      <c r="F14" s="147"/>
      <c r="G14" s="147"/>
      <c r="H14" s="147"/>
      <c r="I14" s="147"/>
      <c r="J14" s="147"/>
      <c r="K14" s="147"/>
      <c r="L14" s="147"/>
      <c r="N14" s="146" t="str">
        <f t="shared" si="0"/>
        <v>Samsung</v>
      </c>
      <c r="O14" s="149">
        <f t="shared" si="1"/>
        <v>0</v>
      </c>
      <c r="P14" s="149">
        <f t="shared" si="2"/>
        <v>0</v>
      </c>
      <c r="Q14" s="147"/>
      <c r="R14" s="147"/>
      <c r="S14" s="147"/>
    </row>
    <row r="15" spans="2:19" s="75" customFormat="1" ht="13.2" customHeight="1">
      <c r="B15" s="76" t="s">
        <v>28</v>
      </c>
      <c r="C15" s="147"/>
      <c r="D15" s="147"/>
      <c r="E15" s="147"/>
      <c r="F15" s="147"/>
      <c r="G15" s="147"/>
      <c r="H15" s="147"/>
      <c r="I15" s="147"/>
      <c r="J15" s="147"/>
      <c r="K15" s="147"/>
      <c r="L15" s="147"/>
      <c r="N15" s="146" t="str">
        <f t="shared" si="0"/>
        <v>ZTE</v>
      </c>
      <c r="O15" s="149">
        <f t="shared" si="1"/>
        <v>0</v>
      </c>
      <c r="P15" s="149">
        <f t="shared" si="2"/>
        <v>0</v>
      </c>
      <c r="Q15" s="147"/>
      <c r="R15" s="147"/>
      <c r="S15" s="147"/>
    </row>
    <row r="16" spans="2:19" s="75" customFormat="1" ht="13.2" customHeight="1">
      <c r="B16" s="76" t="s">
        <v>85</v>
      </c>
      <c r="C16" s="147"/>
      <c r="D16" s="147"/>
      <c r="E16" s="147"/>
      <c r="F16" s="147"/>
      <c r="G16" s="147"/>
      <c r="H16" s="147"/>
      <c r="I16" s="147"/>
      <c r="J16" s="147"/>
      <c r="K16" s="147"/>
      <c r="L16" s="147"/>
      <c r="N16" s="146" t="str">
        <f t="shared" si="0"/>
        <v>Other</v>
      </c>
      <c r="O16" s="149">
        <f t="shared" si="1"/>
        <v>0</v>
      </c>
      <c r="P16" s="149">
        <f t="shared" si="2"/>
        <v>0</v>
      </c>
      <c r="Q16" s="147"/>
      <c r="R16" s="147"/>
      <c r="S16" s="147"/>
    </row>
    <row r="17" spans="2:19" s="75" customFormat="1" ht="13.2" customHeight="1">
      <c r="B17" s="76" t="s">
        <v>72</v>
      </c>
      <c r="C17" s="148">
        <f t="shared" ref="C17:L17" si="3">SUM(C9:C16)</f>
        <v>0</v>
      </c>
      <c r="D17" s="148">
        <f t="shared" si="3"/>
        <v>0</v>
      </c>
      <c r="E17" s="148">
        <f t="shared" si="3"/>
        <v>0</v>
      </c>
      <c r="F17" s="148">
        <f t="shared" si="3"/>
        <v>0</v>
      </c>
      <c r="G17" s="148">
        <f t="shared" si="3"/>
        <v>0</v>
      </c>
      <c r="H17" s="148">
        <f t="shared" si="3"/>
        <v>0</v>
      </c>
      <c r="I17" s="148">
        <f t="shared" si="3"/>
        <v>0</v>
      </c>
      <c r="J17" s="148">
        <f>SUM(J9:J16)</f>
        <v>0</v>
      </c>
      <c r="K17" s="148">
        <f t="shared" si="3"/>
        <v>0</v>
      </c>
      <c r="L17" s="148">
        <f t="shared" si="3"/>
        <v>0</v>
      </c>
      <c r="N17" s="76" t="s">
        <v>72</v>
      </c>
      <c r="O17" s="150">
        <f>SUM(O9:O16)</f>
        <v>0</v>
      </c>
      <c r="P17" s="150">
        <f>SUM(P9:P16)</f>
        <v>0</v>
      </c>
      <c r="Q17" s="150">
        <f>SUM(Q9:Q16)</f>
        <v>0</v>
      </c>
      <c r="R17" s="150">
        <f>SUM(R9:R16)</f>
        <v>0</v>
      </c>
      <c r="S17" s="150">
        <f>SUM(S9:S16)</f>
        <v>0</v>
      </c>
    </row>
    <row r="18" spans="2:19" s="75" customFormat="1" ht="13.2" customHeight="1">
      <c r="B18" s="75" t="s">
        <v>116</v>
      </c>
      <c r="C18" s="144"/>
      <c r="D18" s="144"/>
      <c r="E18" s="144"/>
      <c r="F18" s="144"/>
      <c r="O18" s="188"/>
    </row>
    <row r="19" spans="2:19" s="75" customFormat="1" ht="13.2" customHeight="1"/>
    <row r="20" spans="2:19" s="75" customFormat="1" ht="13.2" customHeight="1">
      <c r="B20" s="21" t="s">
        <v>148</v>
      </c>
      <c r="N20" s="21" t="s">
        <v>149</v>
      </c>
    </row>
    <row r="21" spans="2:19" s="75" customFormat="1" ht="13.2" customHeight="1">
      <c r="B21" s="121"/>
      <c r="C21" s="109" t="s">
        <v>75</v>
      </c>
      <c r="D21" s="109" t="s">
        <v>76</v>
      </c>
      <c r="E21" s="109" t="s">
        <v>77</v>
      </c>
      <c r="F21" s="109" t="s">
        <v>78</v>
      </c>
      <c r="G21" s="109" t="s">
        <v>79</v>
      </c>
      <c r="H21" s="109" t="s">
        <v>80</v>
      </c>
      <c r="I21" s="109" t="s">
        <v>81</v>
      </c>
      <c r="J21" s="109" t="s">
        <v>82</v>
      </c>
      <c r="K21" s="109" t="s">
        <v>83</v>
      </c>
      <c r="L21" s="109" t="s">
        <v>84</v>
      </c>
      <c r="N21" s="108"/>
      <c r="O21" s="109">
        <v>2019</v>
      </c>
      <c r="P21" s="109">
        <v>2020</v>
      </c>
      <c r="Q21" s="109">
        <v>2021</v>
      </c>
      <c r="R21" s="109">
        <v>2022</v>
      </c>
      <c r="S21" s="109">
        <v>2023</v>
      </c>
    </row>
    <row r="22" spans="2:19" s="75" customFormat="1" ht="13.2" customHeight="1">
      <c r="B22" s="76" t="s">
        <v>11</v>
      </c>
      <c r="C22" s="151" t="e">
        <f t="shared" ref="C22:G22" si="4">C9/C$17</f>
        <v>#DIV/0!</v>
      </c>
      <c r="D22" s="151" t="e">
        <f t="shared" si="4"/>
        <v>#DIV/0!</v>
      </c>
      <c r="E22" s="151" t="e">
        <f t="shared" si="4"/>
        <v>#DIV/0!</v>
      </c>
      <c r="F22" s="151" t="e">
        <f t="shared" si="4"/>
        <v>#DIV/0!</v>
      </c>
      <c r="G22" s="151" t="e">
        <f t="shared" si="4"/>
        <v>#DIV/0!</v>
      </c>
      <c r="H22" s="151" t="e">
        <f>H9/H$17</f>
        <v>#DIV/0!</v>
      </c>
      <c r="I22" s="151" t="e">
        <f>I9/I$17</f>
        <v>#DIV/0!</v>
      </c>
      <c r="J22" s="151" t="e">
        <f>J9/J$17</f>
        <v>#DIV/0!</v>
      </c>
      <c r="K22" s="151" t="e">
        <f>K9/K$17</f>
        <v>#DIV/0!</v>
      </c>
      <c r="L22" s="152"/>
      <c r="N22" s="146" t="str">
        <f t="shared" ref="N22:N29" si="5">B22</f>
        <v>Ericsson</v>
      </c>
      <c r="O22" s="29" t="e">
        <f t="shared" ref="O22:P29" si="6">O9/O$17</f>
        <v>#DIV/0!</v>
      </c>
      <c r="P22" s="29" t="e">
        <f t="shared" si="6"/>
        <v>#DIV/0!</v>
      </c>
      <c r="Q22" s="29"/>
      <c r="R22" s="29"/>
      <c r="S22" s="29"/>
    </row>
    <row r="23" spans="2:19" s="75" customFormat="1" ht="13.2" customHeight="1">
      <c r="B23" s="76" t="s">
        <v>3</v>
      </c>
      <c r="C23" s="151" t="e">
        <f t="shared" ref="C23:G29" si="7">C10/C$17</f>
        <v>#DIV/0!</v>
      </c>
      <c r="D23" s="151" t="e">
        <f t="shared" si="7"/>
        <v>#DIV/0!</v>
      </c>
      <c r="E23" s="151" t="e">
        <f t="shared" si="7"/>
        <v>#DIV/0!</v>
      </c>
      <c r="F23" s="151" t="e">
        <f t="shared" si="7"/>
        <v>#DIV/0!</v>
      </c>
      <c r="G23" s="151" t="e">
        <f t="shared" si="7"/>
        <v>#DIV/0!</v>
      </c>
      <c r="H23" s="151" t="e">
        <f t="shared" ref="H23:I23" si="8">H10/H$17</f>
        <v>#DIV/0!</v>
      </c>
      <c r="I23" s="151" t="e">
        <f t="shared" si="8"/>
        <v>#DIV/0!</v>
      </c>
      <c r="J23" s="151" t="e">
        <f t="shared" ref="J23:K23" si="9">J10/J$17</f>
        <v>#DIV/0!</v>
      </c>
      <c r="K23" s="151" t="e">
        <f t="shared" si="9"/>
        <v>#DIV/0!</v>
      </c>
      <c r="L23" s="152"/>
      <c r="N23" s="146" t="str">
        <f t="shared" si="5"/>
        <v>Fujitsu</v>
      </c>
      <c r="O23" s="171" t="e">
        <f t="shared" si="6"/>
        <v>#DIV/0!</v>
      </c>
      <c r="P23" s="171" t="e">
        <f t="shared" si="6"/>
        <v>#DIV/0!</v>
      </c>
      <c r="Q23" s="29"/>
      <c r="R23" s="29"/>
      <c r="S23" s="29"/>
    </row>
    <row r="24" spans="2:19" s="75" customFormat="1" ht="13.2" customHeight="1">
      <c r="B24" s="76" t="s">
        <v>25</v>
      </c>
      <c r="C24" s="151" t="e">
        <f t="shared" si="7"/>
        <v>#DIV/0!</v>
      </c>
      <c r="D24" s="151" t="e">
        <f t="shared" si="7"/>
        <v>#DIV/0!</v>
      </c>
      <c r="E24" s="151" t="e">
        <f t="shared" si="7"/>
        <v>#DIV/0!</v>
      </c>
      <c r="F24" s="151" t="e">
        <f t="shared" si="7"/>
        <v>#DIV/0!</v>
      </c>
      <c r="G24" s="151" t="e">
        <f t="shared" si="7"/>
        <v>#DIV/0!</v>
      </c>
      <c r="H24" s="151" t="e">
        <f t="shared" ref="H24:I24" si="10">H11/H$17</f>
        <v>#DIV/0!</v>
      </c>
      <c r="I24" s="151" t="e">
        <f t="shared" si="10"/>
        <v>#DIV/0!</v>
      </c>
      <c r="J24" s="151" t="e">
        <f t="shared" ref="J24:K24" si="11">J11/J$17</f>
        <v>#DIV/0!</v>
      </c>
      <c r="K24" s="151" t="e">
        <f t="shared" si="11"/>
        <v>#DIV/0!</v>
      </c>
      <c r="L24" s="152"/>
      <c r="N24" s="146" t="str">
        <f t="shared" si="5"/>
        <v>HPE</v>
      </c>
      <c r="O24" s="29" t="e">
        <f t="shared" si="6"/>
        <v>#DIV/0!</v>
      </c>
      <c r="P24" s="171" t="e">
        <f t="shared" si="6"/>
        <v>#DIV/0!</v>
      </c>
      <c r="Q24" s="29"/>
      <c r="R24" s="29"/>
      <c r="S24" s="29"/>
    </row>
    <row r="25" spans="2:19" s="75" customFormat="1" ht="13.2" customHeight="1">
      <c r="B25" s="76" t="s">
        <v>17</v>
      </c>
      <c r="C25" s="151" t="e">
        <f t="shared" si="7"/>
        <v>#DIV/0!</v>
      </c>
      <c r="D25" s="151" t="e">
        <f t="shared" si="7"/>
        <v>#DIV/0!</v>
      </c>
      <c r="E25" s="151" t="e">
        <f t="shared" si="7"/>
        <v>#DIV/0!</v>
      </c>
      <c r="F25" s="151" t="e">
        <f t="shared" si="7"/>
        <v>#DIV/0!</v>
      </c>
      <c r="G25" s="151" t="e">
        <f t="shared" si="7"/>
        <v>#DIV/0!</v>
      </c>
      <c r="H25" s="151" t="e">
        <f t="shared" ref="H25:I25" si="12">H12/H$17</f>
        <v>#DIV/0!</v>
      </c>
      <c r="I25" s="151" t="e">
        <f t="shared" si="12"/>
        <v>#DIV/0!</v>
      </c>
      <c r="J25" s="151" t="e">
        <f t="shared" ref="J25:K25" si="13">J12/J$17</f>
        <v>#DIV/0!</v>
      </c>
      <c r="K25" s="151" t="e">
        <f t="shared" si="13"/>
        <v>#DIV/0!</v>
      </c>
      <c r="L25" s="152"/>
      <c r="N25" s="146" t="str">
        <f t="shared" si="5"/>
        <v>Huawei</v>
      </c>
      <c r="O25" s="29" t="e">
        <f t="shared" si="6"/>
        <v>#DIV/0!</v>
      </c>
      <c r="P25" s="29" t="e">
        <f t="shared" si="6"/>
        <v>#DIV/0!</v>
      </c>
      <c r="Q25" s="29"/>
      <c r="R25" s="29"/>
      <c r="S25" s="29"/>
    </row>
    <row r="26" spans="2:19" s="75" customFormat="1" ht="13.2" customHeight="1">
      <c r="B26" s="76" t="s">
        <v>18</v>
      </c>
      <c r="C26" s="151" t="e">
        <f t="shared" si="7"/>
        <v>#DIV/0!</v>
      </c>
      <c r="D26" s="151" t="e">
        <f t="shared" si="7"/>
        <v>#DIV/0!</v>
      </c>
      <c r="E26" s="151" t="e">
        <f t="shared" si="7"/>
        <v>#DIV/0!</v>
      </c>
      <c r="F26" s="151" t="e">
        <f t="shared" si="7"/>
        <v>#DIV/0!</v>
      </c>
      <c r="G26" s="151" t="e">
        <f t="shared" si="7"/>
        <v>#DIV/0!</v>
      </c>
      <c r="H26" s="151" t="e">
        <f t="shared" ref="H26:I26" si="14">H13/H$17</f>
        <v>#DIV/0!</v>
      </c>
      <c r="I26" s="151" t="e">
        <f t="shared" si="14"/>
        <v>#DIV/0!</v>
      </c>
      <c r="J26" s="151" t="e">
        <f t="shared" ref="J26:K26" si="15">J13/J$17</f>
        <v>#DIV/0!</v>
      </c>
      <c r="K26" s="151" t="e">
        <f t="shared" si="15"/>
        <v>#DIV/0!</v>
      </c>
      <c r="L26" s="152"/>
      <c r="N26" s="146" t="str">
        <f t="shared" si="5"/>
        <v>Nokia</v>
      </c>
      <c r="O26" s="29" t="e">
        <f t="shared" si="6"/>
        <v>#DIV/0!</v>
      </c>
      <c r="P26" s="29" t="e">
        <f t="shared" si="6"/>
        <v>#DIV/0!</v>
      </c>
      <c r="Q26" s="29"/>
      <c r="R26" s="29"/>
      <c r="S26" s="29"/>
    </row>
    <row r="27" spans="2:19" s="75" customFormat="1" ht="13.2" customHeight="1">
      <c r="B27" s="76" t="s">
        <v>23</v>
      </c>
      <c r="C27" s="151" t="e">
        <f t="shared" si="7"/>
        <v>#DIV/0!</v>
      </c>
      <c r="D27" s="151" t="e">
        <f t="shared" si="7"/>
        <v>#DIV/0!</v>
      </c>
      <c r="E27" s="151" t="e">
        <f t="shared" si="7"/>
        <v>#DIV/0!</v>
      </c>
      <c r="F27" s="151" t="e">
        <f t="shared" si="7"/>
        <v>#DIV/0!</v>
      </c>
      <c r="G27" s="151" t="e">
        <f t="shared" si="7"/>
        <v>#DIV/0!</v>
      </c>
      <c r="H27" s="151" t="e">
        <f t="shared" ref="H27:I27" si="16">H14/H$17</f>
        <v>#DIV/0!</v>
      </c>
      <c r="I27" s="151" t="e">
        <f t="shared" si="16"/>
        <v>#DIV/0!</v>
      </c>
      <c r="J27" s="151" t="e">
        <f t="shared" ref="J27:K27" si="17">J14/J$17</f>
        <v>#DIV/0!</v>
      </c>
      <c r="K27" s="151" t="e">
        <f t="shared" si="17"/>
        <v>#DIV/0!</v>
      </c>
      <c r="L27" s="152"/>
      <c r="N27" s="146" t="str">
        <f t="shared" si="5"/>
        <v>Samsung</v>
      </c>
      <c r="O27" s="29" t="e">
        <f t="shared" si="6"/>
        <v>#DIV/0!</v>
      </c>
      <c r="P27" s="151" t="e">
        <f t="shared" si="6"/>
        <v>#DIV/0!</v>
      </c>
      <c r="Q27" s="29"/>
      <c r="R27" s="29"/>
      <c r="S27" s="29"/>
    </row>
    <row r="28" spans="2:19" s="75" customFormat="1" ht="13.2" customHeight="1">
      <c r="B28" s="76" t="s">
        <v>28</v>
      </c>
      <c r="C28" s="151" t="e">
        <f t="shared" si="7"/>
        <v>#DIV/0!</v>
      </c>
      <c r="D28" s="151" t="e">
        <f t="shared" si="7"/>
        <v>#DIV/0!</v>
      </c>
      <c r="E28" s="151" t="e">
        <f t="shared" si="7"/>
        <v>#DIV/0!</v>
      </c>
      <c r="F28" s="151" t="e">
        <f t="shared" si="7"/>
        <v>#DIV/0!</v>
      </c>
      <c r="G28" s="151" t="e">
        <f t="shared" si="7"/>
        <v>#DIV/0!</v>
      </c>
      <c r="H28" s="151" t="e">
        <f t="shared" ref="H28:I28" si="18">H15/H$17</f>
        <v>#DIV/0!</v>
      </c>
      <c r="I28" s="151" t="e">
        <f t="shared" si="18"/>
        <v>#DIV/0!</v>
      </c>
      <c r="J28" s="151" t="e">
        <f t="shared" ref="J28:K28" si="19">J15/J$17</f>
        <v>#DIV/0!</v>
      </c>
      <c r="K28" s="151" t="e">
        <f t="shared" si="19"/>
        <v>#DIV/0!</v>
      </c>
      <c r="L28" s="152"/>
      <c r="N28" s="146" t="str">
        <f t="shared" si="5"/>
        <v>ZTE</v>
      </c>
      <c r="O28" s="29" t="e">
        <f t="shared" si="6"/>
        <v>#DIV/0!</v>
      </c>
      <c r="P28" s="29" t="e">
        <f t="shared" si="6"/>
        <v>#DIV/0!</v>
      </c>
      <c r="Q28" s="29"/>
      <c r="R28" s="29"/>
      <c r="S28" s="29"/>
    </row>
    <row r="29" spans="2:19" s="75" customFormat="1" ht="13.2" customHeight="1">
      <c r="B29" s="76" t="s">
        <v>85</v>
      </c>
      <c r="C29" s="151" t="e">
        <f t="shared" si="7"/>
        <v>#DIV/0!</v>
      </c>
      <c r="D29" s="151" t="e">
        <f t="shared" si="7"/>
        <v>#DIV/0!</v>
      </c>
      <c r="E29" s="151" t="e">
        <f t="shared" si="7"/>
        <v>#DIV/0!</v>
      </c>
      <c r="F29" s="151" t="e">
        <f t="shared" si="7"/>
        <v>#DIV/0!</v>
      </c>
      <c r="G29" s="151" t="e">
        <f t="shared" si="7"/>
        <v>#DIV/0!</v>
      </c>
      <c r="H29" s="151" t="e">
        <f t="shared" ref="H29:I29" si="20">H16/H$17</f>
        <v>#DIV/0!</v>
      </c>
      <c r="I29" s="151" t="e">
        <f t="shared" si="20"/>
        <v>#DIV/0!</v>
      </c>
      <c r="J29" s="151" t="e">
        <f t="shared" ref="J29:K29" si="21">J16/J$17</f>
        <v>#DIV/0!</v>
      </c>
      <c r="K29" s="151" t="e">
        <f t="shared" si="21"/>
        <v>#DIV/0!</v>
      </c>
      <c r="L29" s="152"/>
      <c r="N29" s="146" t="str">
        <f t="shared" si="5"/>
        <v>Other</v>
      </c>
      <c r="O29" s="29" t="e">
        <f t="shared" si="6"/>
        <v>#DIV/0!</v>
      </c>
      <c r="P29" s="29" t="e">
        <f t="shared" si="6"/>
        <v>#DIV/0!</v>
      </c>
      <c r="Q29" s="29"/>
      <c r="R29" s="29"/>
      <c r="S29" s="29"/>
    </row>
    <row r="30" spans="2:19" s="75" customFormat="1" ht="13.2" customHeight="1">
      <c r="B30" s="76" t="s">
        <v>72</v>
      </c>
      <c r="C30" s="153" t="e">
        <f t="shared" ref="C30:L30" si="22">SUM(C22:C29)</f>
        <v>#DIV/0!</v>
      </c>
      <c r="D30" s="153" t="e">
        <f t="shared" si="22"/>
        <v>#DIV/0!</v>
      </c>
      <c r="E30" s="153" t="e">
        <f t="shared" si="22"/>
        <v>#DIV/0!</v>
      </c>
      <c r="F30" s="153" t="e">
        <f t="shared" si="22"/>
        <v>#DIV/0!</v>
      </c>
      <c r="G30" s="153" t="e">
        <f t="shared" si="22"/>
        <v>#DIV/0!</v>
      </c>
      <c r="H30" s="153" t="e">
        <f t="shared" si="22"/>
        <v>#DIV/0!</v>
      </c>
      <c r="I30" s="153" t="e">
        <f t="shared" si="22"/>
        <v>#DIV/0!</v>
      </c>
      <c r="J30" s="153" t="e">
        <f t="shared" si="22"/>
        <v>#DIV/0!</v>
      </c>
      <c r="K30" s="153" t="e">
        <f t="shared" si="22"/>
        <v>#DIV/0!</v>
      </c>
      <c r="L30" s="153">
        <f t="shared" si="22"/>
        <v>0</v>
      </c>
      <c r="N30" s="76" t="s">
        <v>72</v>
      </c>
      <c r="O30" s="30" t="e">
        <f>SUM(O22:O29)</f>
        <v>#DIV/0!</v>
      </c>
      <c r="P30" s="30" t="e">
        <f>SUM(P22:P29)</f>
        <v>#DIV/0!</v>
      </c>
      <c r="Q30" s="30">
        <f>SUM(Q22:Q29)</f>
        <v>0</v>
      </c>
      <c r="R30" s="30">
        <f>SUM(R22:R29)</f>
        <v>0</v>
      </c>
      <c r="S30" s="30">
        <f>SUM(S22:S29)</f>
        <v>0</v>
      </c>
    </row>
    <row r="31" spans="2:19" ht="13.2" customHeight="1">
      <c r="N31" s="54"/>
    </row>
  </sheetData>
  <pageMargins left="0.7" right="0.7" top="0.75" bottom="0.75" header="0.3" footer="0.3"/>
  <pageSetup orientation="portrait" r:id="rId1"/>
  <ignoredErrors>
    <ignoredError sqref="Q30:S30 Q17:S1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3664-C254-43B9-84B3-F22518D0ACF6}">
  <sheetPr>
    <tabColor rgb="FFCCFFCC"/>
  </sheetPr>
  <dimension ref="B1:O53"/>
  <sheetViews>
    <sheetView showGridLines="0" zoomScale="85" zoomScaleNormal="85" zoomScalePageLayoutView="80" workbookViewId="0"/>
  </sheetViews>
  <sheetFormatPr defaultColWidth="9.21875" defaultRowHeight="13.2"/>
  <cols>
    <col min="1" max="1" width="4.44140625" style="10" customWidth="1"/>
    <col min="2" max="2" width="16.6640625" style="10" customWidth="1"/>
    <col min="3" max="11" width="8.33203125" style="10" customWidth="1"/>
    <col min="12" max="12" width="9" style="10" customWidth="1"/>
    <col min="13" max="16384" width="9.21875" style="10"/>
  </cols>
  <sheetData>
    <row r="1" spans="2:15" ht="13.2" customHeight="1"/>
    <row r="2" spans="2:15" ht="17.399999999999999">
      <c r="B2" s="12" t="str">
        <f>Introduction!B2</f>
        <v>LightCounting Wireless Infrastructure Shares, Size &amp; Forecast - 1Q21</v>
      </c>
    </row>
    <row r="3" spans="2:15" ht="15">
      <c r="B3" s="236" t="str">
        <f>Introduction!B3</f>
        <v>May 2021 - Sample template for illustrative purposes only</v>
      </c>
    </row>
    <row r="4" spans="2:15" ht="13.2" customHeight="1">
      <c r="B4" s="11"/>
    </row>
    <row r="5" spans="2:15" ht="15.6" customHeight="1">
      <c r="B5" s="89" t="s">
        <v>30</v>
      </c>
    </row>
    <row r="6" spans="2:15" ht="13.2" customHeight="1"/>
    <row r="7" spans="2:15" ht="43.05" customHeight="1">
      <c r="B7" s="227" t="s">
        <v>199</v>
      </c>
      <c r="C7" s="227"/>
      <c r="D7" s="227"/>
      <c r="E7" s="227"/>
      <c r="F7" s="227"/>
      <c r="G7" s="227"/>
      <c r="H7" s="227"/>
      <c r="I7" s="227"/>
      <c r="J7" s="227"/>
      <c r="K7" s="227"/>
      <c r="L7" s="227"/>
      <c r="O7" s="97"/>
    </row>
    <row r="8" spans="2:15" ht="13.2" customHeight="1">
      <c r="B8" s="85"/>
      <c r="C8" s="85"/>
      <c r="D8" s="85"/>
      <c r="E8" s="85"/>
      <c r="F8" s="85"/>
      <c r="G8" s="85"/>
      <c r="H8" s="85"/>
      <c r="I8" s="85"/>
    </row>
    <row r="9" spans="2:15" ht="30" customHeight="1">
      <c r="B9" s="227" t="s">
        <v>31</v>
      </c>
      <c r="C9" s="227"/>
      <c r="D9" s="227"/>
      <c r="E9" s="227"/>
      <c r="F9" s="227"/>
      <c r="G9" s="227"/>
      <c r="H9" s="227"/>
      <c r="I9" s="227"/>
      <c r="J9" s="227"/>
      <c r="K9" s="227"/>
      <c r="L9" s="227"/>
    </row>
    <row r="10" spans="2:15" ht="13.2" customHeight="1"/>
    <row r="11" spans="2:15" ht="13.2" customHeight="1"/>
    <row r="12" spans="2:15" ht="13.2" customHeight="1"/>
    <row r="13" spans="2:15" ht="13.2" customHeight="1"/>
    <row r="14" spans="2:15" ht="13.2" customHeight="1"/>
    <row r="15" spans="2:15" ht="13.2" customHeight="1"/>
    <row r="16" spans="2:15" ht="13.2" customHeight="1"/>
    <row r="17" spans="2:15" ht="13.2" customHeight="1"/>
    <row r="18" spans="2:15" ht="13.2" customHeight="1"/>
    <row r="19" spans="2:15" ht="13.2" customHeight="1"/>
    <row r="20" spans="2:15" ht="13.2" customHeight="1"/>
    <row r="21" spans="2:15" ht="13.2" customHeight="1"/>
    <row r="22" spans="2:15">
      <c r="B22" s="228" t="s">
        <v>55</v>
      </c>
      <c r="C22" s="228"/>
      <c r="D22" s="228"/>
      <c r="E22" s="228"/>
      <c r="F22" s="228"/>
      <c r="G22" s="228"/>
      <c r="H22" s="228"/>
      <c r="I22" s="228"/>
      <c r="J22" s="228"/>
      <c r="K22" s="228"/>
      <c r="L22" s="228"/>
    </row>
    <row r="23" spans="2:15" ht="13.2" customHeight="1">
      <c r="B23" s="90"/>
      <c r="C23" s="91"/>
      <c r="D23" s="91"/>
      <c r="E23" s="91"/>
      <c r="F23" s="91"/>
      <c r="G23" s="91"/>
      <c r="H23" s="91"/>
      <c r="I23" s="91"/>
      <c r="J23" s="91"/>
      <c r="K23" s="91"/>
      <c r="L23" s="91"/>
    </row>
    <row r="24" spans="2:15">
      <c r="B24" s="229" t="s">
        <v>200</v>
      </c>
      <c r="C24" s="229"/>
      <c r="D24" s="229"/>
      <c r="E24" s="229"/>
      <c r="F24" s="229"/>
      <c r="G24" s="229"/>
      <c r="H24" s="229"/>
      <c r="I24" s="229"/>
      <c r="J24" s="229"/>
      <c r="K24" s="229"/>
      <c r="L24" s="229"/>
    </row>
    <row r="25" spans="2:15">
      <c r="B25" s="90" t="s">
        <v>202</v>
      </c>
      <c r="C25" s="91"/>
      <c r="D25" s="91"/>
      <c r="E25" s="91"/>
      <c r="F25" s="91"/>
      <c r="G25" s="91"/>
      <c r="H25" s="91"/>
      <c r="I25" s="91"/>
      <c r="J25" s="91"/>
      <c r="K25" s="91"/>
      <c r="L25" s="91"/>
    </row>
    <row r="26" spans="2:15">
      <c r="B26" s="90" t="s">
        <v>205</v>
      </c>
      <c r="C26" s="91"/>
      <c r="D26" s="91"/>
      <c r="E26" s="91"/>
      <c r="F26" s="91"/>
      <c r="G26" s="91"/>
      <c r="H26" s="91"/>
      <c r="I26" s="91"/>
      <c r="J26" s="91"/>
      <c r="K26" s="91"/>
      <c r="L26" s="91"/>
    </row>
    <row r="27" spans="2:15">
      <c r="B27" s="90" t="s">
        <v>203</v>
      </c>
      <c r="C27" s="91"/>
      <c r="D27" s="91"/>
      <c r="E27" s="91"/>
      <c r="F27" s="91"/>
      <c r="G27" s="91"/>
      <c r="H27" s="91"/>
      <c r="I27" s="91"/>
      <c r="J27" s="91"/>
      <c r="K27" s="91"/>
      <c r="L27" s="91"/>
    </row>
    <row r="28" spans="2:15">
      <c r="B28" s="92" t="s">
        <v>204</v>
      </c>
      <c r="C28" s="91"/>
      <c r="D28" s="91"/>
      <c r="E28" s="91"/>
      <c r="F28" s="91"/>
      <c r="G28" s="91"/>
      <c r="H28" s="91"/>
      <c r="I28" s="91"/>
      <c r="J28" s="91"/>
      <c r="K28" s="91"/>
      <c r="L28" s="91"/>
    </row>
    <row r="29" spans="2:15" ht="13.2" customHeight="1">
      <c r="B29" s="91"/>
      <c r="C29" s="91"/>
      <c r="D29" s="91"/>
      <c r="E29" s="91"/>
      <c r="F29" s="91"/>
      <c r="G29" s="91"/>
      <c r="H29" s="91"/>
      <c r="I29" s="91"/>
      <c r="J29" s="91"/>
      <c r="K29" s="91"/>
      <c r="L29" s="91"/>
    </row>
    <row r="30" spans="2:15" s="98" customFormat="1">
      <c r="B30" s="99" t="s">
        <v>201</v>
      </c>
      <c r="C30" s="99"/>
      <c r="D30" s="99"/>
      <c r="E30" s="99"/>
      <c r="F30" s="99"/>
      <c r="G30" s="99"/>
      <c r="H30" s="99"/>
      <c r="I30" s="99"/>
      <c r="J30" s="99"/>
      <c r="K30" s="99"/>
      <c r="L30" s="99"/>
      <c r="O30" s="100"/>
    </row>
    <row r="31" spans="2:15" ht="13.2" customHeight="1">
      <c r="B31" s="91"/>
      <c r="C31" s="91"/>
      <c r="D31" s="91"/>
      <c r="E31" s="91"/>
      <c r="F31" s="91"/>
      <c r="G31" s="91"/>
      <c r="H31" s="91"/>
      <c r="I31" s="91"/>
      <c r="J31" s="91"/>
      <c r="K31" s="91"/>
      <c r="L31" s="91"/>
    </row>
    <row r="32" spans="2:15">
      <c r="B32" s="93" t="s">
        <v>29</v>
      </c>
      <c r="C32" s="91"/>
      <c r="D32" s="91"/>
      <c r="E32" s="91"/>
      <c r="F32" s="91"/>
      <c r="G32" s="91"/>
      <c r="H32" s="91"/>
      <c r="I32" s="91"/>
      <c r="J32" s="91"/>
      <c r="K32" s="91"/>
      <c r="L32" s="91"/>
    </row>
    <row r="33" spans="2:15" ht="13.2" customHeight="1">
      <c r="B33" s="93"/>
      <c r="C33" s="91"/>
      <c r="D33" s="91"/>
      <c r="E33" s="91"/>
      <c r="F33" s="91"/>
      <c r="G33" s="91"/>
      <c r="H33" s="91"/>
      <c r="I33" s="91"/>
      <c r="J33" s="91"/>
      <c r="K33" s="91"/>
      <c r="L33" s="91"/>
    </row>
    <row r="34" spans="2:15" ht="57" customHeight="1">
      <c r="B34" s="226" t="s">
        <v>213</v>
      </c>
      <c r="C34" s="226"/>
      <c r="D34" s="226"/>
      <c r="E34" s="226"/>
      <c r="F34" s="226"/>
      <c r="G34" s="226"/>
      <c r="H34" s="226"/>
      <c r="I34" s="226"/>
      <c r="J34" s="226"/>
      <c r="K34" s="226"/>
      <c r="L34" s="226"/>
    </row>
    <row r="35" spans="2:15" ht="13.2" customHeight="1">
      <c r="B35" s="96"/>
      <c r="C35" s="96"/>
      <c r="D35" s="96"/>
      <c r="E35" s="96"/>
      <c r="F35" s="96"/>
      <c r="G35" s="96"/>
      <c r="H35" s="96"/>
      <c r="I35" s="96"/>
      <c r="J35" s="91"/>
      <c r="K35" s="91"/>
      <c r="L35" s="91"/>
    </row>
    <row r="36" spans="2:15">
      <c r="B36" s="93" t="s">
        <v>206</v>
      </c>
      <c r="C36" s="91"/>
      <c r="D36" s="91"/>
      <c r="E36" s="91"/>
      <c r="F36" s="91"/>
      <c r="G36" s="91"/>
      <c r="H36" s="91"/>
      <c r="I36" s="91"/>
      <c r="J36" s="91"/>
      <c r="K36" s="91"/>
      <c r="L36" s="91"/>
    </row>
    <row r="37" spans="2:15" ht="13.2" customHeight="1">
      <c r="B37" s="93"/>
      <c r="C37" s="91"/>
      <c r="D37" s="91"/>
      <c r="E37" s="91"/>
      <c r="F37" s="91"/>
      <c r="G37" s="91"/>
      <c r="H37" s="91"/>
      <c r="I37" s="91"/>
      <c r="J37" s="91"/>
      <c r="K37" s="91"/>
      <c r="L37" s="91"/>
    </row>
    <row r="38" spans="2:15" ht="45" customHeight="1">
      <c r="B38" s="226" t="s">
        <v>212</v>
      </c>
      <c r="C38" s="226"/>
      <c r="D38" s="226"/>
      <c r="E38" s="226"/>
      <c r="F38" s="226"/>
      <c r="G38" s="226"/>
      <c r="H38" s="226"/>
      <c r="I38" s="226"/>
      <c r="J38" s="226"/>
      <c r="K38" s="226"/>
      <c r="L38" s="226"/>
      <c r="O38" s="97"/>
    </row>
    <row r="39" spans="2:15" ht="13.2" customHeight="1">
      <c r="B39" s="91"/>
      <c r="C39" s="91"/>
      <c r="D39" s="91"/>
      <c r="E39" s="91"/>
      <c r="F39" s="91"/>
      <c r="G39" s="91"/>
      <c r="H39" s="91"/>
      <c r="I39" s="91"/>
      <c r="J39" s="91"/>
      <c r="K39" s="91"/>
      <c r="L39" s="91"/>
    </row>
    <row r="40" spans="2:15">
      <c r="B40" s="93" t="s">
        <v>207</v>
      </c>
      <c r="C40" s="91"/>
      <c r="D40" s="91"/>
      <c r="E40" s="91"/>
      <c r="F40" s="91"/>
      <c r="G40" s="91"/>
      <c r="H40" s="91"/>
      <c r="I40" s="91"/>
      <c r="J40" s="91"/>
      <c r="K40" s="91"/>
      <c r="L40" s="91"/>
    </row>
    <row r="41" spans="2:15" ht="13.2" customHeight="1">
      <c r="B41" s="93"/>
      <c r="C41" s="91"/>
      <c r="D41" s="91"/>
      <c r="E41" s="91"/>
      <c r="F41" s="91"/>
      <c r="G41" s="91"/>
      <c r="H41" s="91"/>
      <c r="I41" s="91"/>
      <c r="J41" s="91"/>
      <c r="K41" s="91"/>
      <c r="L41" s="91"/>
    </row>
    <row r="42" spans="2:15" ht="79.8" customHeight="1">
      <c r="B42" s="226" t="s">
        <v>214</v>
      </c>
      <c r="C42" s="226"/>
      <c r="D42" s="226"/>
      <c r="E42" s="226"/>
      <c r="F42" s="226"/>
      <c r="G42" s="226"/>
      <c r="H42" s="226"/>
      <c r="I42" s="226"/>
      <c r="J42" s="226"/>
      <c r="K42" s="226"/>
      <c r="L42" s="226"/>
    </row>
    <row r="43" spans="2:15" ht="13.2" customHeight="1">
      <c r="B43" s="91"/>
      <c r="C43" s="91"/>
      <c r="D43" s="91"/>
      <c r="E43" s="91"/>
      <c r="F43" s="91"/>
      <c r="G43" s="91"/>
      <c r="H43" s="91"/>
      <c r="I43" s="91"/>
      <c r="J43" s="91"/>
      <c r="K43" s="91"/>
      <c r="L43" s="91"/>
    </row>
    <row r="44" spans="2:15">
      <c r="B44" s="93" t="s">
        <v>208</v>
      </c>
      <c r="C44" s="91"/>
      <c r="D44" s="91"/>
      <c r="E44" s="91"/>
      <c r="F44" s="91"/>
      <c r="G44" s="91"/>
      <c r="H44" s="91"/>
      <c r="I44" s="91"/>
      <c r="J44" s="91"/>
      <c r="K44" s="91"/>
      <c r="L44" s="91"/>
    </row>
    <row r="45" spans="2:15" ht="13.2" customHeight="1">
      <c r="B45" s="93"/>
      <c r="C45" s="91"/>
      <c r="D45" s="91"/>
      <c r="E45" s="91"/>
      <c r="F45" s="91"/>
      <c r="G45" s="91"/>
      <c r="H45" s="91"/>
      <c r="I45" s="91"/>
      <c r="J45" s="91"/>
      <c r="K45" s="91"/>
      <c r="L45" s="91"/>
    </row>
    <row r="46" spans="2:15" ht="55.8" customHeight="1">
      <c r="B46" s="227" t="s">
        <v>211</v>
      </c>
      <c r="C46" s="227"/>
      <c r="D46" s="227"/>
      <c r="E46" s="227"/>
      <c r="F46" s="227"/>
      <c r="G46" s="227"/>
      <c r="H46" s="227"/>
      <c r="I46" s="227"/>
      <c r="J46" s="227"/>
      <c r="K46" s="227"/>
      <c r="L46" s="227"/>
    </row>
    <row r="47" spans="2:15" ht="13.2" customHeight="1">
      <c r="B47" s="91"/>
      <c r="C47" s="91"/>
      <c r="D47" s="91"/>
      <c r="E47" s="91"/>
      <c r="F47" s="91"/>
      <c r="G47" s="91"/>
      <c r="H47" s="91"/>
      <c r="I47" s="91"/>
      <c r="J47" s="91"/>
      <c r="K47" s="91"/>
      <c r="L47" s="91"/>
    </row>
    <row r="48" spans="2:15">
      <c r="B48" s="93" t="s">
        <v>209</v>
      </c>
      <c r="C48" s="91"/>
      <c r="D48" s="91"/>
      <c r="E48" s="91"/>
      <c r="F48" s="91"/>
      <c r="G48" s="91"/>
      <c r="H48" s="91"/>
      <c r="I48" s="91"/>
      <c r="J48" s="91"/>
      <c r="K48" s="91"/>
      <c r="L48" s="91"/>
    </row>
    <row r="49" spans="2:12" ht="13.2" customHeight="1">
      <c r="B49" s="93"/>
      <c r="C49" s="91"/>
      <c r="D49" s="91"/>
      <c r="E49" s="91"/>
      <c r="F49" s="91"/>
      <c r="G49" s="91"/>
      <c r="H49" s="91"/>
      <c r="I49" s="91"/>
      <c r="J49" s="91"/>
      <c r="K49" s="91"/>
      <c r="L49" s="91"/>
    </row>
    <row r="50" spans="2:12" ht="30" customHeight="1">
      <c r="B50" s="226" t="s">
        <v>210</v>
      </c>
      <c r="C50" s="226"/>
      <c r="D50" s="226"/>
      <c r="E50" s="226"/>
      <c r="F50" s="226"/>
      <c r="G50" s="226"/>
      <c r="H50" s="226"/>
      <c r="I50" s="226"/>
      <c r="J50" s="226"/>
      <c r="K50" s="226"/>
      <c r="L50" s="226"/>
    </row>
    <row r="51" spans="2:12" ht="13.2" customHeight="1">
      <c r="B51" s="94"/>
      <c r="C51" s="94"/>
      <c r="D51" s="94"/>
      <c r="E51" s="94"/>
      <c r="F51" s="94"/>
      <c r="G51" s="94"/>
      <c r="H51" s="94"/>
      <c r="I51" s="94"/>
      <c r="J51" s="91"/>
      <c r="K51" s="91"/>
      <c r="L51" s="91"/>
    </row>
    <row r="52" spans="2:12">
      <c r="B52" s="95"/>
      <c r="C52" s="95"/>
      <c r="D52" s="95"/>
      <c r="E52" s="95"/>
      <c r="F52" s="95"/>
      <c r="G52" s="95"/>
      <c r="H52" s="95"/>
      <c r="I52" s="95"/>
      <c r="J52" s="91"/>
      <c r="K52" s="91"/>
      <c r="L52" s="91"/>
    </row>
    <row r="53" spans="2:12">
      <c r="B53" s="95"/>
      <c r="C53" s="95"/>
      <c r="D53" s="95"/>
      <c r="E53" s="95"/>
      <c r="F53" s="95"/>
      <c r="G53" s="95"/>
      <c r="H53" s="95"/>
      <c r="I53" s="95"/>
      <c r="J53" s="91"/>
      <c r="K53" s="91"/>
      <c r="L53" s="91"/>
    </row>
  </sheetData>
  <mergeCells count="9">
    <mergeCell ref="B42:L42"/>
    <mergeCell ref="B46:L46"/>
    <mergeCell ref="B50:L50"/>
    <mergeCell ref="B7:L7"/>
    <mergeCell ref="B9:L9"/>
    <mergeCell ref="B22:L22"/>
    <mergeCell ref="B24:L24"/>
    <mergeCell ref="B34:L34"/>
    <mergeCell ref="B38:L38"/>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E02A-650A-435B-9BF8-C83609E46C3E}">
  <sheetPr>
    <tabColor rgb="FFCCFFCC"/>
  </sheetPr>
  <dimension ref="B1:O37"/>
  <sheetViews>
    <sheetView showGridLines="0" zoomScale="85" zoomScaleNormal="85" zoomScalePageLayoutView="80" workbookViewId="0"/>
  </sheetViews>
  <sheetFormatPr defaultColWidth="8.77734375" defaultRowHeight="13.8"/>
  <cols>
    <col min="1" max="1" width="4.44140625" style="13" customWidth="1"/>
    <col min="2" max="2" width="22.21875" style="13" customWidth="1"/>
    <col min="3" max="15" width="14.44140625" style="13" customWidth="1"/>
    <col min="16" max="16384" width="8.77734375" style="13"/>
  </cols>
  <sheetData>
    <row r="1" spans="2:15" ht="13.2" customHeight="1"/>
    <row r="2" spans="2:15" ht="17.399999999999999">
      <c r="B2" s="8" t="str">
        <f>Introduction!B2</f>
        <v>LightCounting Wireless Infrastructure Shares, Size &amp; Forecast - 1Q21</v>
      </c>
    </row>
    <row r="3" spans="2:15" ht="15.6">
      <c r="B3" s="236" t="str">
        <f>Introduction!B3</f>
        <v>May 2021 - Sample template for illustrative purposes only</v>
      </c>
    </row>
    <row r="4" spans="2:15" ht="13.2" customHeight="1">
      <c r="B4" s="11"/>
    </row>
    <row r="5" spans="2:15" ht="15.6" customHeight="1">
      <c r="B5" s="88" t="s">
        <v>34</v>
      </c>
    </row>
    <row r="6" spans="2:15" ht="13.2" customHeight="1"/>
    <row r="7" spans="2:15" s="218" customFormat="1" ht="21" customHeight="1">
      <c r="B7" s="219" t="s">
        <v>33</v>
      </c>
      <c r="C7" s="220" t="s">
        <v>32</v>
      </c>
      <c r="D7" s="221"/>
      <c r="E7" s="221"/>
      <c r="F7" s="221"/>
      <c r="G7" s="221"/>
      <c r="H7" s="222"/>
      <c r="I7" s="220" t="s">
        <v>49</v>
      </c>
      <c r="J7" s="223"/>
      <c r="K7" s="221"/>
      <c r="L7" s="221"/>
      <c r="M7" s="221"/>
      <c r="N7" s="221"/>
      <c r="O7" s="222"/>
    </row>
    <row r="8" spans="2:15" s="218" customFormat="1" ht="95.4" customHeight="1">
      <c r="B8" s="219" t="s">
        <v>22</v>
      </c>
      <c r="C8" s="230" t="s">
        <v>36</v>
      </c>
      <c r="D8" s="231"/>
      <c r="E8" s="231"/>
      <c r="F8" s="231"/>
      <c r="G8" s="231"/>
      <c r="H8" s="232"/>
      <c r="I8" s="230" t="s">
        <v>45</v>
      </c>
      <c r="J8" s="231"/>
      <c r="K8" s="231"/>
      <c r="L8" s="231"/>
      <c r="M8" s="231"/>
      <c r="N8" s="231"/>
      <c r="O8" s="232"/>
    </row>
    <row r="9" spans="2:15" s="218" customFormat="1" ht="22.05" customHeight="1">
      <c r="B9" s="219" t="s">
        <v>54</v>
      </c>
      <c r="C9" s="230" t="s">
        <v>50</v>
      </c>
      <c r="D9" s="231"/>
      <c r="E9" s="231"/>
      <c r="F9" s="231"/>
      <c r="G9" s="231"/>
      <c r="H9" s="232"/>
      <c r="I9" s="230" t="s">
        <v>47</v>
      </c>
      <c r="J9" s="231"/>
      <c r="K9" s="231"/>
      <c r="L9" s="231"/>
      <c r="M9" s="231"/>
      <c r="N9" s="231"/>
      <c r="O9" s="232"/>
    </row>
    <row r="10" spans="2:15" s="218" customFormat="1" ht="22.05" customHeight="1">
      <c r="B10" s="219" t="s">
        <v>51</v>
      </c>
      <c r="C10" s="230" t="s">
        <v>51</v>
      </c>
      <c r="D10" s="231"/>
      <c r="E10" s="231"/>
      <c r="F10" s="231"/>
      <c r="G10" s="231"/>
      <c r="H10" s="232"/>
      <c r="I10" s="230" t="s">
        <v>46</v>
      </c>
      <c r="J10" s="231"/>
      <c r="K10" s="231"/>
      <c r="L10" s="231"/>
      <c r="M10" s="231"/>
      <c r="N10" s="231"/>
      <c r="O10" s="232"/>
    </row>
    <row r="11" spans="2:15" s="218" customFormat="1" ht="69.599999999999994" customHeight="1">
      <c r="B11" s="219" t="s">
        <v>15</v>
      </c>
      <c r="C11" s="230" t="s">
        <v>43</v>
      </c>
      <c r="D11" s="231"/>
      <c r="E11" s="231"/>
      <c r="F11" s="231"/>
      <c r="G11" s="231"/>
      <c r="H11" s="232"/>
      <c r="I11" s="230" t="s">
        <v>48</v>
      </c>
      <c r="J11" s="231"/>
      <c r="K11" s="231"/>
      <c r="L11" s="231"/>
      <c r="M11" s="231"/>
      <c r="N11" s="231"/>
      <c r="O11" s="232"/>
    </row>
    <row r="12" spans="2:15" s="218" customFormat="1" ht="52.2" customHeight="1">
      <c r="B12" s="219" t="s">
        <v>192</v>
      </c>
      <c r="C12" s="230" t="s">
        <v>193</v>
      </c>
      <c r="D12" s="233"/>
      <c r="E12" s="233"/>
      <c r="F12" s="233"/>
      <c r="G12" s="233"/>
      <c r="H12" s="234"/>
      <c r="I12" s="230" t="s">
        <v>194</v>
      </c>
      <c r="J12" s="233"/>
      <c r="K12" s="233"/>
      <c r="L12" s="233"/>
      <c r="M12" s="233"/>
      <c r="N12" s="233"/>
      <c r="O12" s="234"/>
    </row>
    <row r="13" spans="2:15" s="218" customFormat="1" ht="94.8" customHeight="1">
      <c r="B13" s="219" t="s">
        <v>162</v>
      </c>
      <c r="C13" s="230" t="s">
        <v>163</v>
      </c>
      <c r="D13" s="231"/>
      <c r="E13" s="231"/>
      <c r="F13" s="231"/>
      <c r="G13" s="231"/>
      <c r="H13" s="232"/>
      <c r="I13" s="230" t="s">
        <v>180</v>
      </c>
      <c r="J13" s="231"/>
      <c r="K13" s="231"/>
      <c r="L13" s="231"/>
      <c r="M13" s="231"/>
      <c r="N13" s="231"/>
      <c r="O13" s="232"/>
    </row>
    <row r="14" spans="2:15" s="218" customFormat="1" ht="75.599999999999994" customHeight="1">
      <c r="B14" s="219" t="s">
        <v>52</v>
      </c>
      <c r="C14" s="230" t="s">
        <v>53</v>
      </c>
      <c r="D14" s="231"/>
      <c r="E14" s="231"/>
      <c r="F14" s="231"/>
      <c r="G14" s="231"/>
      <c r="H14" s="232"/>
      <c r="I14" s="230" t="s">
        <v>40</v>
      </c>
      <c r="J14" s="231"/>
      <c r="K14" s="231"/>
      <c r="L14" s="231"/>
      <c r="M14" s="231"/>
      <c r="N14" s="231"/>
      <c r="O14" s="232"/>
    </row>
    <row r="15" spans="2:15" s="218" customFormat="1" ht="32.25" customHeight="1">
      <c r="B15" s="219" t="s">
        <v>24</v>
      </c>
      <c r="C15" s="230" t="s">
        <v>99</v>
      </c>
      <c r="D15" s="231"/>
      <c r="E15" s="231"/>
      <c r="F15" s="231"/>
      <c r="G15" s="231"/>
      <c r="H15" s="232"/>
      <c r="I15" s="230" t="s">
        <v>42</v>
      </c>
      <c r="J15" s="231"/>
      <c r="K15" s="231"/>
      <c r="L15" s="231"/>
      <c r="M15" s="231"/>
      <c r="N15" s="231"/>
      <c r="O15" s="232"/>
    </row>
    <row r="16" spans="2:15" s="218" customFormat="1" ht="32.25" customHeight="1">
      <c r="B16" s="219" t="s">
        <v>38</v>
      </c>
      <c r="C16" s="230" t="s">
        <v>44</v>
      </c>
      <c r="D16" s="231"/>
      <c r="E16" s="231"/>
      <c r="F16" s="231"/>
      <c r="G16" s="231"/>
      <c r="H16" s="232"/>
      <c r="I16" s="230" t="s">
        <v>35</v>
      </c>
      <c r="J16" s="231"/>
      <c r="K16" s="231"/>
      <c r="L16" s="231"/>
      <c r="M16" s="231"/>
      <c r="N16" s="231"/>
      <c r="O16" s="232"/>
    </row>
    <row r="17" spans="2:15" s="218" customFormat="1" ht="67.8" customHeight="1">
      <c r="B17" s="219" t="s">
        <v>37</v>
      </c>
      <c r="C17" s="230" t="s">
        <v>39</v>
      </c>
      <c r="D17" s="231"/>
      <c r="E17" s="231"/>
      <c r="F17" s="231"/>
      <c r="G17" s="231"/>
      <c r="H17" s="232"/>
      <c r="I17" s="230" t="s">
        <v>41</v>
      </c>
      <c r="J17" s="231"/>
      <c r="K17" s="231"/>
      <c r="L17" s="231"/>
      <c r="M17" s="231"/>
      <c r="N17" s="231"/>
      <c r="O17" s="232"/>
    </row>
    <row r="19" spans="2:15">
      <c r="B19" s="14"/>
    </row>
    <row r="20" spans="2:15">
      <c r="B20" s="14"/>
    </row>
    <row r="21" spans="2:15">
      <c r="B21" s="14"/>
    </row>
    <row r="23" spans="2:15">
      <c r="B23" s="14"/>
    </row>
    <row r="24" spans="2:15">
      <c r="B24" s="14"/>
    </row>
    <row r="25" spans="2:15">
      <c r="B25" s="14"/>
    </row>
    <row r="27" spans="2:15">
      <c r="B27" s="14"/>
    </row>
    <row r="28" spans="2:15">
      <c r="B28" s="14"/>
    </row>
    <row r="29" spans="2:15">
      <c r="B29" s="14"/>
    </row>
    <row r="30" spans="2:15">
      <c r="B30" s="14"/>
    </row>
    <row r="37" spans="2:2">
      <c r="B37" s="14"/>
    </row>
  </sheetData>
  <mergeCells count="20">
    <mergeCell ref="C13:H13"/>
    <mergeCell ref="I13:O13"/>
    <mergeCell ref="C10:H10"/>
    <mergeCell ref="I10:O10"/>
    <mergeCell ref="C17:H17"/>
    <mergeCell ref="I17:O17"/>
    <mergeCell ref="C14:H14"/>
    <mergeCell ref="I14:O14"/>
    <mergeCell ref="C16:H16"/>
    <mergeCell ref="I16:O16"/>
    <mergeCell ref="C15:H15"/>
    <mergeCell ref="I15:O15"/>
    <mergeCell ref="C12:H12"/>
    <mergeCell ref="I12:O12"/>
    <mergeCell ref="C9:H9"/>
    <mergeCell ref="I9:O9"/>
    <mergeCell ref="C8:H8"/>
    <mergeCell ref="I8:O8"/>
    <mergeCell ref="C11:H11"/>
    <mergeCell ref="I11:O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B9CC-FCB5-4D30-8D1F-197093E4CBC9}">
  <sheetPr>
    <tabColor rgb="FFCCFFCC"/>
  </sheetPr>
  <dimension ref="A1:AC158"/>
  <sheetViews>
    <sheetView showGridLines="0" zoomScale="85" zoomScaleNormal="85" zoomScalePageLayoutView="70" workbookViewId="0"/>
  </sheetViews>
  <sheetFormatPr defaultColWidth="8.6640625" defaultRowHeight="13.2"/>
  <cols>
    <col min="1" max="1" width="4.44140625" style="1" customWidth="1"/>
    <col min="2" max="2" width="14.109375" style="1" customWidth="1"/>
    <col min="3" max="29" width="11.6640625" style="1" customWidth="1"/>
    <col min="30" max="16384" width="8.6640625" style="1"/>
  </cols>
  <sheetData>
    <row r="1" spans="1:24" ht="13.2" customHeight="1"/>
    <row r="2" spans="1:24" ht="17.399999999999999">
      <c r="B2" s="28" t="str">
        <f>Introduction!B2</f>
        <v>LightCounting Wireless Infrastructure Shares, Size &amp; Forecast - 1Q21</v>
      </c>
      <c r="C2" s="28"/>
      <c r="D2" s="28"/>
      <c r="E2" s="28"/>
    </row>
    <row r="3" spans="1:24" ht="15">
      <c r="B3" s="236" t="str">
        <f>Introduction!B3</f>
        <v>May 2021 - Sample template for illustrative purposes only</v>
      </c>
      <c r="C3" s="27"/>
      <c r="D3" s="84"/>
      <c r="E3" s="84"/>
    </row>
    <row r="4" spans="1:24" ht="13.2" customHeight="1">
      <c r="B4" s="11"/>
      <c r="C4" s="27"/>
      <c r="D4" s="84"/>
      <c r="E4" s="84"/>
    </row>
    <row r="5" spans="1:24" ht="15.6">
      <c r="B5" s="88" t="s">
        <v>106</v>
      </c>
      <c r="C5" s="26"/>
      <c r="D5" s="26"/>
      <c r="E5" s="26"/>
      <c r="F5" s="25"/>
    </row>
    <row r="6" spans="1:24" ht="13.2" customHeight="1"/>
    <row r="7" spans="1:24" s="48" customFormat="1" ht="22.05" customHeight="1">
      <c r="A7" s="50" t="s">
        <v>242</v>
      </c>
      <c r="P7" s="50"/>
      <c r="V7" s="47"/>
      <c r="X7" s="49"/>
    </row>
    <row r="8" spans="1:24" s="80" customFormat="1">
      <c r="B8" s="105" t="s">
        <v>110</v>
      </c>
      <c r="C8" s="175" t="s">
        <v>263</v>
      </c>
    </row>
    <row r="9" spans="1:24" s="80" customFormat="1" ht="13.2" customHeight="1">
      <c r="B9" s="80" t="s">
        <v>54</v>
      </c>
      <c r="C9" s="111" t="s">
        <v>260</v>
      </c>
    </row>
    <row r="10" spans="1:24" s="80" customFormat="1" ht="13.2" customHeight="1">
      <c r="B10" s="80" t="s">
        <v>259</v>
      </c>
      <c r="C10" s="111" t="s">
        <v>241</v>
      </c>
    </row>
    <row r="11" spans="1:24" s="80" customFormat="1" ht="13.2" customHeight="1">
      <c r="B11" s="80" t="s">
        <v>256</v>
      </c>
      <c r="C11" s="111" t="s">
        <v>264</v>
      </c>
    </row>
    <row r="12" spans="1:24" s="80" customFormat="1" ht="13.2" customHeight="1">
      <c r="B12" s="80" t="s">
        <v>162</v>
      </c>
      <c r="C12" s="111" t="s">
        <v>236</v>
      </c>
    </row>
    <row r="13" spans="1:24" s="80" customFormat="1" ht="13.2" customHeight="1">
      <c r="B13" s="80" t="s">
        <v>51</v>
      </c>
      <c r="C13" s="111" t="s">
        <v>265</v>
      </c>
    </row>
    <row r="14" spans="1:24" ht="13.2" customHeight="1"/>
    <row r="15" spans="1:24" s="106" customFormat="1" ht="22.05" customHeight="1">
      <c r="A15" s="50" t="s">
        <v>243</v>
      </c>
      <c r="H15" s="50" t="s">
        <v>244</v>
      </c>
      <c r="S15" s="50" t="s">
        <v>246</v>
      </c>
      <c r="V15" s="50"/>
      <c r="X15" s="107"/>
    </row>
    <row r="16" spans="1:24" ht="13.2" customHeight="1">
      <c r="B16" s="54"/>
    </row>
    <row r="17" spans="2:29" ht="13.2" customHeight="1"/>
    <row r="18" spans="2:29" ht="13.2" customHeight="1">
      <c r="B18" s="21" t="s">
        <v>73</v>
      </c>
      <c r="O18" s="21" t="s">
        <v>245</v>
      </c>
      <c r="Z18" s="21" t="s">
        <v>247</v>
      </c>
    </row>
    <row r="19" spans="2:29" ht="13.2" customHeight="1">
      <c r="B19" s="108" t="s">
        <v>110</v>
      </c>
      <c r="C19" s="109" t="s">
        <v>83</v>
      </c>
      <c r="D19" s="109" t="s">
        <v>79</v>
      </c>
      <c r="E19" s="109" t="s">
        <v>111</v>
      </c>
      <c r="F19" s="109" t="s">
        <v>82</v>
      </c>
      <c r="G19" s="109" t="s">
        <v>112</v>
      </c>
      <c r="H19" s="51"/>
      <c r="I19" s="51"/>
      <c r="J19" s="51"/>
      <c r="K19" s="51"/>
      <c r="L19" s="51"/>
      <c r="O19" s="31" t="s">
        <v>6</v>
      </c>
      <c r="P19" s="20" t="s">
        <v>83</v>
      </c>
      <c r="Q19" s="20" t="s">
        <v>86</v>
      </c>
      <c r="R19" s="51"/>
      <c r="S19" s="51"/>
      <c r="T19" s="51"/>
      <c r="U19" s="51"/>
      <c r="V19" s="51"/>
      <c r="W19" s="51"/>
      <c r="Z19" s="31" t="s">
        <v>6</v>
      </c>
      <c r="AA19" s="20" t="s">
        <v>83</v>
      </c>
      <c r="AB19" s="20" t="s">
        <v>86</v>
      </c>
      <c r="AC19" s="178"/>
    </row>
    <row r="20" spans="2:29" ht="13.2" customHeight="1">
      <c r="B20" s="76" t="s">
        <v>107</v>
      </c>
      <c r="C20" s="112">
        <f>C21+C22</f>
        <v>0</v>
      </c>
      <c r="D20" s="112">
        <f>D21+D22</f>
        <v>0</v>
      </c>
      <c r="E20" s="116" t="e">
        <f>(C20-D20)/D20</f>
        <v>#DIV/0!</v>
      </c>
      <c r="F20" s="112">
        <f>F21+F22</f>
        <v>0</v>
      </c>
      <c r="G20" s="117" t="e">
        <f>(C20-F20)/F20</f>
        <v>#DIV/0!</v>
      </c>
      <c r="H20" s="52"/>
      <c r="I20" s="52"/>
      <c r="J20" s="52"/>
      <c r="K20" s="52"/>
      <c r="L20" s="52"/>
      <c r="O20" s="34" t="s">
        <v>9</v>
      </c>
      <c r="P20" s="115">
        <f>'Total Market Shares'!K9</f>
        <v>0</v>
      </c>
      <c r="Q20" s="117" t="e">
        <f>P20/P$30</f>
        <v>#DIV/0!</v>
      </c>
      <c r="R20" s="179"/>
      <c r="S20" s="52"/>
      <c r="T20" s="52"/>
      <c r="U20" s="52"/>
      <c r="V20" s="52"/>
      <c r="W20" s="52"/>
      <c r="Z20" s="4" t="str">
        <f>'5G RAN Market Shares'!B53</f>
        <v>Ericsson</v>
      </c>
      <c r="AA20" s="113">
        <f>'5G RAN Market Shares'!K53+'4G RAN Market Shares'!K9+'2G 3G Market Shares'!K9</f>
        <v>0</v>
      </c>
      <c r="AB20" s="117" t="e">
        <f t="shared" ref="AB20:AB28" si="0">AA20/AA$29</f>
        <v>#DIV/0!</v>
      </c>
      <c r="AC20" s="177"/>
    </row>
    <row r="21" spans="2:29" ht="13.2" customHeight="1">
      <c r="B21" s="110" t="s">
        <v>54</v>
      </c>
      <c r="C21" s="112">
        <f>'5G RAN Market Shares'!K62</f>
        <v>0</v>
      </c>
      <c r="D21" s="112">
        <f>'5G RAN Market Shares'!G62</f>
        <v>0</v>
      </c>
      <c r="E21" s="116" t="e">
        <f>(C21-D21)/D21</f>
        <v>#DIV/0!</v>
      </c>
      <c r="F21" s="112">
        <f>'5G RAN Market Shares'!J62</f>
        <v>0</v>
      </c>
      <c r="G21" s="117" t="e">
        <f t="shared" ref="G21:G29" si="1">(C21-F21)/F21</f>
        <v>#DIV/0!</v>
      </c>
      <c r="H21" s="52"/>
      <c r="I21" s="52"/>
      <c r="J21" s="52"/>
      <c r="K21" s="52"/>
      <c r="L21" s="52"/>
      <c r="O21" s="4" t="s">
        <v>11</v>
      </c>
      <c r="P21" s="115">
        <f>'Total Market Shares'!K10</f>
        <v>0</v>
      </c>
      <c r="Q21" s="117" t="e">
        <f t="shared" ref="Q21:Q29" si="2">P21/P$30</f>
        <v>#DIV/0!</v>
      </c>
      <c r="R21" s="179"/>
      <c r="S21" s="52"/>
      <c r="T21" s="52"/>
      <c r="U21" s="52"/>
      <c r="V21" s="52"/>
      <c r="W21" s="52"/>
      <c r="Z21" s="4" t="str">
        <f>'5G RAN Market Shares'!B54</f>
        <v>Fujitsu</v>
      </c>
      <c r="AA21" s="113">
        <f>'5G RAN Market Shares'!K54+'4G RAN Market Shares'!K10+'2G 3G Market Shares'!K10</f>
        <v>0</v>
      </c>
      <c r="AB21" s="117" t="e">
        <f t="shared" si="0"/>
        <v>#DIV/0!</v>
      </c>
      <c r="AC21" s="177"/>
    </row>
    <row r="22" spans="2:29" ht="13.2" customHeight="1">
      <c r="B22" s="110" t="s">
        <v>172</v>
      </c>
      <c r="C22" s="112">
        <f>'5GC Market Shares'!K18</f>
        <v>0</v>
      </c>
      <c r="D22" s="112">
        <f>'5GC Market Shares'!G18</f>
        <v>0</v>
      </c>
      <c r="E22" s="116" t="e">
        <f>(C22-D22)/D22</f>
        <v>#DIV/0!</v>
      </c>
      <c r="F22" s="112">
        <f>'5GC Market Shares'!J18</f>
        <v>0</v>
      </c>
      <c r="G22" s="116" t="e">
        <f t="shared" si="1"/>
        <v>#DIV/0!</v>
      </c>
      <c r="H22" s="52"/>
      <c r="I22" s="52"/>
      <c r="J22" s="52"/>
      <c r="K22" s="52"/>
      <c r="L22" s="52"/>
      <c r="O22" s="4" t="s">
        <v>3</v>
      </c>
      <c r="P22" s="115">
        <f>'Total Market Shares'!K11</f>
        <v>0</v>
      </c>
      <c r="Q22" s="117" t="e">
        <f t="shared" si="2"/>
        <v>#DIV/0!</v>
      </c>
      <c r="R22" s="179"/>
      <c r="S22" s="52"/>
      <c r="T22" s="52"/>
      <c r="U22" s="52"/>
      <c r="V22" s="52"/>
      <c r="W22" s="52"/>
      <c r="Z22" s="4" t="str">
        <f>'5G RAN Market Shares'!B55</f>
        <v>Huawei</v>
      </c>
      <c r="AA22" s="113">
        <f>'5G RAN Market Shares'!K55+'4G RAN Market Shares'!K11+'2G 3G Market Shares'!K12</f>
        <v>0</v>
      </c>
      <c r="AB22" s="117" t="e">
        <f t="shared" si="0"/>
        <v>#DIV/0!</v>
      </c>
      <c r="AC22" s="177"/>
    </row>
    <row r="23" spans="2:29" ht="13.2" customHeight="1">
      <c r="B23" s="76" t="s">
        <v>108</v>
      </c>
      <c r="C23" s="112">
        <f>C24+C25</f>
        <v>0</v>
      </c>
      <c r="D23" s="112">
        <f>D24+D25</f>
        <v>0</v>
      </c>
      <c r="E23" s="116" t="e">
        <f>(C23-D23)/D23</f>
        <v>#DIV/0!</v>
      </c>
      <c r="F23" s="112">
        <f>F24+F25</f>
        <v>0</v>
      </c>
      <c r="G23" s="116" t="e">
        <f t="shared" si="1"/>
        <v>#DIV/0!</v>
      </c>
      <c r="H23" s="52"/>
      <c r="I23" s="52"/>
      <c r="J23" s="52"/>
      <c r="K23" s="52"/>
      <c r="L23" s="52"/>
      <c r="O23" s="4" t="s">
        <v>17</v>
      </c>
      <c r="P23" s="115">
        <f>'Total Market Shares'!K12</f>
        <v>0</v>
      </c>
      <c r="Q23" s="117" t="e">
        <f t="shared" si="2"/>
        <v>#DIV/0!</v>
      </c>
      <c r="R23" s="179"/>
      <c r="S23" s="52"/>
      <c r="T23" s="52"/>
      <c r="U23" s="52"/>
      <c r="V23" s="52"/>
      <c r="W23" s="52"/>
      <c r="Z23" s="4" t="str">
        <f>'5G RAN Market Shares'!B56</f>
        <v>Mavenir</v>
      </c>
      <c r="AA23" s="113">
        <f>'5G RAN Market Shares'!K56+'4G RAN Market Shares'!K12</f>
        <v>0</v>
      </c>
      <c r="AB23" s="117" t="e">
        <f t="shared" si="0"/>
        <v>#DIV/0!</v>
      </c>
      <c r="AC23" s="177"/>
    </row>
    <row r="24" spans="2:29" ht="13.2" customHeight="1">
      <c r="B24" s="110" t="s">
        <v>51</v>
      </c>
      <c r="C24" s="112">
        <f>'4G RAN Market Shares'!K18</f>
        <v>0</v>
      </c>
      <c r="D24" s="112">
        <f>'4G RAN Market Shares'!G18</f>
        <v>0</v>
      </c>
      <c r="E24" s="116" t="e">
        <f t="shared" ref="E24:E28" si="3">(C24-D24)/D24</f>
        <v>#DIV/0!</v>
      </c>
      <c r="F24" s="112">
        <f>'4G RAN Market Shares'!J18</f>
        <v>0</v>
      </c>
      <c r="G24" s="116" t="e">
        <f t="shared" si="1"/>
        <v>#DIV/0!</v>
      </c>
      <c r="H24" s="52"/>
      <c r="I24" s="52"/>
      <c r="J24" s="52"/>
      <c r="K24" s="52"/>
      <c r="L24" s="52"/>
      <c r="O24" s="4" t="s">
        <v>20</v>
      </c>
      <c r="P24" s="115">
        <f>'Total Market Shares'!K13</f>
        <v>0</v>
      </c>
      <c r="Q24" s="117" t="e">
        <f t="shared" si="2"/>
        <v>#DIV/0!</v>
      </c>
      <c r="R24" s="179"/>
      <c r="S24" s="52"/>
      <c r="T24" s="52"/>
      <c r="U24" s="52"/>
      <c r="V24" s="52"/>
      <c r="W24" s="52"/>
      <c r="Z24" s="4" t="str">
        <f>'5G RAN Market Shares'!B57</f>
        <v>NEC</v>
      </c>
      <c r="AA24" s="113">
        <f>'5G RAN Market Shares'!K57+'4G RAN Market Shares'!K13</f>
        <v>0</v>
      </c>
      <c r="AB24" s="117" t="e">
        <f t="shared" si="0"/>
        <v>#DIV/0!</v>
      </c>
      <c r="AC24" s="177"/>
    </row>
    <row r="25" spans="2:29" ht="13.2" customHeight="1">
      <c r="B25" s="110" t="s">
        <v>52</v>
      </c>
      <c r="C25" s="112">
        <f>'EPC vEPC Market Shares'!K18</f>
        <v>0</v>
      </c>
      <c r="D25" s="112">
        <f>'EPC vEPC Market Shares'!G18</f>
        <v>0</v>
      </c>
      <c r="E25" s="116" t="e">
        <f t="shared" si="3"/>
        <v>#DIV/0!</v>
      </c>
      <c r="F25" s="112">
        <f>'EPC vEPC Market Shares'!J18</f>
        <v>0</v>
      </c>
      <c r="G25" s="116" t="e">
        <f t="shared" si="1"/>
        <v>#DIV/0!</v>
      </c>
      <c r="H25" s="52"/>
      <c r="I25" s="52"/>
      <c r="J25" s="52"/>
      <c r="K25" s="52"/>
      <c r="L25" s="52"/>
      <c r="O25" s="4" t="s">
        <v>2</v>
      </c>
      <c r="P25" s="115">
        <f>'Total Market Shares'!K14</f>
        <v>0</v>
      </c>
      <c r="Q25" s="117" t="e">
        <f t="shared" si="2"/>
        <v>#DIV/0!</v>
      </c>
      <c r="R25" s="179"/>
      <c r="S25" s="52"/>
      <c r="T25" s="52"/>
      <c r="U25" s="52"/>
      <c r="V25" s="52"/>
      <c r="W25" s="52"/>
      <c r="Z25" s="4" t="str">
        <f>'5G RAN Market Shares'!B58</f>
        <v>Nokia</v>
      </c>
      <c r="AA25" s="113">
        <f>'5G RAN Market Shares'!K58+'4G RAN Market Shares'!K14+'2G 3G Market Shares'!K13</f>
        <v>0</v>
      </c>
      <c r="AB25" s="117" t="e">
        <f t="shared" si="0"/>
        <v>#DIV/0!</v>
      </c>
      <c r="AC25" s="177"/>
    </row>
    <row r="26" spans="2:29" ht="13.2" customHeight="1">
      <c r="B26" s="198" t="s">
        <v>24</v>
      </c>
      <c r="C26" s="112">
        <f>'EPC vEPC Market Shares'!K64</f>
        <v>0</v>
      </c>
      <c r="D26" s="112">
        <f>'EPC vEPC Market Shares'!G64</f>
        <v>0</v>
      </c>
      <c r="E26" s="116" t="e">
        <f t="shared" si="3"/>
        <v>#DIV/0!</v>
      </c>
      <c r="F26" s="112">
        <f>'EPC vEPC Market Shares'!J64</f>
        <v>0</v>
      </c>
      <c r="G26" s="116" t="e">
        <f t="shared" si="1"/>
        <v>#DIV/0!</v>
      </c>
      <c r="H26" s="52"/>
      <c r="I26" s="52"/>
      <c r="J26" s="52"/>
      <c r="K26" s="52"/>
      <c r="L26" s="52"/>
      <c r="O26" s="4" t="s">
        <v>18</v>
      </c>
      <c r="P26" s="115">
        <f>'Total Market Shares'!K15</f>
        <v>0</v>
      </c>
      <c r="Q26" s="117" t="e">
        <f t="shared" si="2"/>
        <v>#DIV/0!</v>
      </c>
      <c r="R26" s="179"/>
      <c r="S26" s="52"/>
      <c r="T26" s="52"/>
      <c r="U26" s="52"/>
      <c r="V26" s="52"/>
      <c r="W26" s="52"/>
      <c r="Z26" s="4" t="str">
        <f>'5G RAN Market Shares'!B59</f>
        <v>Samsung</v>
      </c>
      <c r="AA26" s="113">
        <f>'5G RAN Market Shares'!K59+'4G RAN Market Shares'!K15+'2G 3G Market Shares'!K14</f>
        <v>0</v>
      </c>
      <c r="AB26" s="117" t="e">
        <f t="shared" si="0"/>
        <v>#DIV/0!</v>
      </c>
      <c r="AC26" s="177"/>
    </row>
    <row r="27" spans="2:29" ht="13.2" customHeight="1">
      <c r="B27" s="199" t="s">
        <v>38</v>
      </c>
      <c r="C27" s="112">
        <f>'2G 3G Market Shares'!K17</f>
        <v>0</v>
      </c>
      <c r="D27" s="112">
        <f>'2G 3G Market Shares'!G17</f>
        <v>0</v>
      </c>
      <c r="E27" s="116" t="e">
        <f t="shared" si="3"/>
        <v>#DIV/0!</v>
      </c>
      <c r="F27" s="112">
        <f>'2G 3G Market Shares'!J17</f>
        <v>0</v>
      </c>
      <c r="G27" s="116" t="e">
        <f t="shared" si="1"/>
        <v>#DIV/0!</v>
      </c>
      <c r="H27" s="52"/>
      <c r="I27" s="52"/>
      <c r="J27" s="52"/>
      <c r="K27" s="52"/>
      <c r="L27" s="52"/>
      <c r="O27" s="4" t="s">
        <v>23</v>
      </c>
      <c r="P27" s="115">
        <f>'Total Market Shares'!K16</f>
        <v>0</v>
      </c>
      <c r="Q27" s="117" t="e">
        <f t="shared" si="2"/>
        <v>#DIV/0!</v>
      </c>
      <c r="R27" s="179"/>
      <c r="S27" s="52"/>
      <c r="T27" s="52"/>
      <c r="U27" s="52"/>
      <c r="V27" s="52"/>
      <c r="W27" s="52"/>
      <c r="Z27" s="4" t="str">
        <f>'5G RAN Market Shares'!B60</f>
        <v>ZTE</v>
      </c>
      <c r="AA27" s="113">
        <f>'5G RAN Market Shares'!K60+'4G RAN Market Shares'!K16+'2G 3G Market Shares'!K15</f>
        <v>0</v>
      </c>
      <c r="AB27" s="117" t="e">
        <f t="shared" si="0"/>
        <v>#DIV/0!</v>
      </c>
      <c r="AC27" s="177"/>
    </row>
    <row r="28" spans="2:29" ht="13.2" customHeight="1">
      <c r="B28" s="199" t="s">
        <v>256</v>
      </c>
      <c r="C28" s="112">
        <v>111.11982553692499</v>
      </c>
      <c r="D28" s="112">
        <v>82.927072912499995</v>
      </c>
      <c r="E28" s="116">
        <f t="shared" si="3"/>
        <v>0.33997042985193043</v>
      </c>
      <c r="F28" s="112">
        <v>100.55829374999999</v>
      </c>
      <c r="G28" s="116">
        <f t="shared" si="1"/>
        <v>0.10502894781789197</v>
      </c>
      <c r="H28" s="53"/>
      <c r="I28" s="53"/>
      <c r="J28" s="53"/>
      <c r="K28" s="53"/>
      <c r="L28" s="53"/>
      <c r="O28" s="4" t="s">
        <v>28</v>
      </c>
      <c r="P28" s="115">
        <f>'Total Market Shares'!K17</f>
        <v>0</v>
      </c>
      <c r="Q28" s="117" t="e">
        <f t="shared" si="2"/>
        <v>#DIV/0!</v>
      </c>
      <c r="R28" s="180"/>
      <c r="S28" s="71"/>
      <c r="T28" s="70"/>
      <c r="U28" s="71"/>
      <c r="V28" s="70"/>
      <c r="W28" s="71"/>
      <c r="Z28" s="4" t="str">
        <f>'5G RAN Market Shares'!B61</f>
        <v>Other</v>
      </c>
      <c r="AA28" s="113">
        <f>'5G RAN Market Shares'!K61+'4G RAN Market Shares'!K17+'2G 3G Market Shares'!K16</f>
        <v>0</v>
      </c>
      <c r="AB28" s="117" t="e">
        <f t="shared" si="0"/>
        <v>#DIV/0!</v>
      </c>
      <c r="AC28" s="177"/>
    </row>
    <row r="29" spans="2:29" ht="13.2" customHeight="1">
      <c r="B29" s="200" t="s">
        <v>72</v>
      </c>
      <c r="C29" s="201">
        <f>C20+C23+C27</f>
        <v>0</v>
      </c>
      <c r="D29" s="201">
        <f>D20+D23+D27</f>
        <v>0</v>
      </c>
      <c r="E29" s="183" t="e">
        <f>(C29-D29)/D29</f>
        <v>#DIV/0!</v>
      </c>
      <c r="F29" s="201">
        <f>F20+F23+F27</f>
        <v>0</v>
      </c>
      <c r="G29" s="183" t="e">
        <f t="shared" si="1"/>
        <v>#DIV/0!</v>
      </c>
      <c r="H29" s="18"/>
      <c r="I29" s="18" t="str">
        <f>IF(H27=0,"",I27/H27-1)</f>
        <v/>
      </c>
      <c r="J29" s="18" t="str">
        <f>IF(I27=0,"",J27/I27-1)</f>
        <v/>
      </c>
      <c r="K29" s="18" t="str">
        <f>IF(J27=0,"",K27/J27-1)</f>
        <v/>
      </c>
      <c r="L29" s="18" t="str">
        <f>IF(K27=0,"",L27/K27-1)</f>
        <v/>
      </c>
      <c r="O29" s="4" t="s">
        <v>85</v>
      </c>
      <c r="P29" s="115">
        <f>'Total Market Shares'!K18</f>
        <v>0</v>
      </c>
      <c r="Q29" s="117" t="e">
        <f t="shared" si="2"/>
        <v>#DIV/0!</v>
      </c>
      <c r="R29" s="181"/>
      <c r="Z29" s="4" t="str">
        <f>'5G RAN Market Shares'!B62</f>
        <v>Total</v>
      </c>
      <c r="AA29" s="114">
        <f>SUM(AA20:AA28)</f>
        <v>0</v>
      </c>
      <c r="AB29" s="74" t="e">
        <f>SUM(AB20:AB28)</f>
        <v>#DIV/0!</v>
      </c>
      <c r="AC29" s="177"/>
    </row>
    <row r="30" spans="2:29" ht="13.2" customHeight="1">
      <c r="B30" s="75" t="s">
        <v>262</v>
      </c>
      <c r="C30" s="18"/>
      <c r="D30" s="18"/>
      <c r="E30" s="18"/>
      <c r="F30" s="18"/>
      <c r="G30" s="18"/>
      <c r="H30" s="18"/>
      <c r="I30" s="18" t="str">
        <f>IF(H25=0,"",I25/H25-1)</f>
        <v/>
      </c>
      <c r="J30" s="18" t="str">
        <f>IF(I25=0,"",J25/I25-1)</f>
        <v/>
      </c>
      <c r="K30" s="18" t="str">
        <f>IF(J25=0,"",K25/J25-1)</f>
        <v/>
      </c>
      <c r="L30" s="18" t="str">
        <f>IF(K25=0,"",L25/K25-1)</f>
        <v/>
      </c>
      <c r="O30" s="4" t="s">
        <v>72</v>
      </c>
      <c r="P30" s="114">
        <f>SUM(P20:P29)</f>
        <v>0</v>
      </c>
      <c r="Q30" s="74" t="e">
        <f>SUM(Q20:Q29)</f>
        <v>#DIV/0!</v>
      </c>
      <c r="R30" s="182"/>
    </row>
    <row r="31" spans="2:29" ht="13.2" customHeight="1">
      <c r="C31" s="78"/>
      <c r="D31" s="18"/>
      <c r="E31" s="18"/>
      <c r="F31" s="18"/>
      <c r="G31" s="18"/>
      <c r="H31" s="18"/>
      <c r="I31" s="18" t="str">
        <f>IF(H26=0,"",I26/H26-1)</f>
        <v/>
      </c>
      <c r="J31" s="18"/>
      <c r="K31" s="18"/>
      <c r="L31" s="18"/>
    </row>
    <row r="32" spans="2:29" ht="13.2" customHeight="1">
      <c r="C32" s="18"/>
      <c r="D32" s="18"/>
      <c r="E32" s="18"/>
      <c r="F32" s="18"/>
      <c r="G32" s="18"/>
      <c r="H32" s="18"/>
      <c r="I32" s="18" t="str">
        <f>IF(H30=0,"",I30/H30-1)</f>
        <v/>
      </c>
      <c r="J32" s="18"/>
      <c r="K32" s="18"/>
      <c r="L32" s="18"/>
    </row>
    <row r="33" spans="1:24" ht="13.2" customHeight="1">
      <c r="C33" s="18"/>
      <c r="D33" s="18"/>
      <c r="E33" s="18"/>
      <c r="F33" s="18"/>
      <c r="G33" s="18"/>
      <c r="H33" s="18"/>
      <c r="I33" s="18" t="str">
        <f>IF(H28=0,"",I28/H28-1)</f>
        <v/>
      </c>
      <c r="J33" s="18" t="str">
        <f>IF(I28=0,"",J28/I28-1)</f>
        <v/>
      </c>
      <c r="K33" s="18" t="str">
        <f>IF(J28=0,"",K28/J28-1)</f>
        <v/>
      </c>
      <c r="L33" s="18" t="str">
        <f>IF(K28=0,"",L28/K28-1)</f>
        <v/>
      </c>
    </row>
    <row r="34" spans="1:24" ht="13.2" customHeight="1">
      <c r="C34" s="18"/>
      <c r="D34" s="18"/>
      <c r="E34" s="18"/>
      <c r="F34" s="18"/>
      <c r="G34" s="18"/>
      <c r="H34" s="18"/>
      <c r="I34" s="18" t="str">
        <f>IF(H29=0,"",I29/H29-1)</f>
        <v/>
      </c>
      <c r="J34" s="18"/>
      <c r="K34" s="18"/>
      <c r="L34" s="18"/>
    </row>
    <row r="35" spans="1:24" ht="13.2" customHeight="1">
      <c r="C35" s="18"/>
      <c r="D35" s="18"/>
      <c r="E35" s="18"/>
      <c r="F35" s="18"/>
      <c r="G35" s="18"/>
      <c r="H35" s="18"/>
      <c r="I35" s="18" t="str">
        <f>IF(H33=0,"",I33/H33-1)</f>
        <v/>
      </c>
      <c r="J35" s="18"/>
      <c r="K35" s="18"/>
      <c r="L35" s="18"/>
    </row>
    <row r="36" spans="1:24" s="48" customFormat="1" ht="22.05" customHeight="1">
      <c r="A36" s="50" t="s">
        <v>248</v>
      </c>
      <c r="P36" s="50"/>
      <c r="V36" s="47"/>
      <c r="X36" s="49"/>
    </row>
    <row r="37" spans="1:24" ht="13.2" customHeight="1">
      <c r="B37" s="54"/>
    </row>
    <row r="38" spans="1:24" ht="13.2" customHeight="1">
      <c r="B38" s="104"/>
      <c r="C38" s="104"/>
      <c r="D38" s="104"/>
      <c r="E38" s="104"/>
      <c r="F38" s="104"/>
      <c r="G38" s="104"/>
      <c r="H38" s="104"/>
      <c r="I38" s="104"/>
      <c r="J38" s="104"/>
      <c r="K38" s="104"/>
      <c r="L38" s="104"/>
      <c r="M38" s="104"/>
    </row>
    <row r="39" spans="1:24" ht="13.2" customHeight="1">
      <c r="B39" s="202" t="s">
        <v>266</v>
      </c>
      <c r="C39" s="202"/>
      <c r="D39" s="202"/>
      <c r="E39" s="202"/>
      <c r="F39" s="104"/>
      <c r="G39" s="104"/>
      <c r="H39" s="104"/>
      <c r="I39" s="104"/>
      <c r="J39" s="104"/>
      <c r="K39" s="104"/>
      <c r="L39" s="104"/>
      <c r="M39" s="58"/>
      <c r="N39" s="58"/>
    </row>
    <row r="40" spans="1:24" ht="13.2" customHeight="1">
      <c r="B40" s="203"/>
      <c r="C40" s="204">
        <v>2011</v>
      </c>
      <c r="D40" s="204">
        <v>2012</v>
      </c>
      <c r="E40" s="204">
        <v>2013</v>
      </c>
      <c r="F40" s="204">
        <v>2014</v>
      </c>
      <c r="G40" s="204">
        <v>2015</v>
      </c>
      <c r="H40" s="204">
        <v>2016</v>
      </c>
      <c r="I40" s="204">
        <v>2017</v>
      </c>
      <c r="J40" s="204">
        <v>2018</v>
      </c>
      <c r="K40" s="204">
        <v>2019</v>
      </c>
      <c r="L40" s="204">
        <v>2020</v>
      </c>
      <c r="M40" s="204" t="s">
        <v>258</v>
      </c>
      <c r="N40" s="59"/>
    </row>
    <row r="41" spans="1:24" ht="13.2" customHeight="1">
      <c r="B41" s="199" t="s">
        <v>134</v>
      </c>
      <c r="C41" s="73"/>
      <c r="D41" s="73"/>
      <c r="E41" s="73"/>
      <c r="F41" s="73"/>
      <c r="G41" s="73"/>
      <c r="H41" s="73"/>
      <c r="I41" s="73"/>
      <c r="J41" s="73"/>
      <c r="K41" s="73"/>
      <c r="L41" s="73"/>
      <c r="M41" s="73"/>
      <c r="N41" s="60"/>
    </row>
    <row r="42" spans="1:24" ht="13.2" customHeight="1">
      <c r="B42" s="199" t="s">
        <v>249</v>
      </c>
      <c r="C42" s="73"/>
      <c r="D42" s="73"/>
      <c r="E42" s="73"/>
      <c r="F42" s="73"/>
      <c r="G42" s="73"/>
      <c r="H42" s="73"/>
      <c r="I42" s="73"/>
      <c r="J42" s="73"/>
      <c r="K42" s="73"/>
      <c r="L42" s="73"/>
      <c r="M42" s="73"/>
      <c r="N42" s="60"/>
    </row>
    <row r="43" spans="1:24" ht="13.2" customHeight="1">
      <c r="B43" s="199" t="s">
        <v>132</v>
      </c>
      <c r="C43" s="73"/>
      <c r="D43" s="73"/>
      <c r="E43" s="73"/>
      <c r="F43" s="73"/>
      <c r="G43" s="73"/>
      <c r="H43" s="73"/>
      <c r="I43" s="73"/>
      <c r="J43" s="73"/>
      <c r="K43" s="73"/>
      <c r="L43" s="73"/>
      <c r="M43" s="73"/>
      <c r="N43" s="60"/>
    </row>
    <row r="44" spans="1:24" ht="13.2" customHeight="1">
      <c r="B44" s="199" t="s">
        <v>107</v>
      </c>
      <c r="C44" s="73"/>
      <c r="D44" s="73"/>
      <c r="E44" s="73"/>
      <c r="F44" s="73"/>
      <c r="G44" s="73"/>
      <c r="H44" s="73"/>
      <c r="I44" s="73"/>
      <c r="J44" s="73"/>
      <c r="K44" s="73"/>
      <c r="L44" s="73"/>
      <c r="M44" s="73"/>
      <c r="N44" s="60"/>
    </row>
    <row r="45" spans="1:24" ht="13.2" customHeight="1">
      <c r="B45" s="199" t="s">
        <v>257</v>
      </c>
      <c r="C45" s="73"/>
      <c r="D45" s="73"/>
      <c r="E45" s="73"/>
      <c r="F45" s="73"/>
      <c r="G45" s="73"/>
      <c r="H45" s="73"/>
      <c r="I45" s="73"/>
      <c r="J45" s="73"/>
      <c r="K45" s="73"/>
      <c r="L45" s="73"/>
      <c r="M45" s="73"/>
      <c r="N45" s="60"/>
    </row>
    <row r="46" spans="1:24" ht="13.2" customHeight="1">
      <c r="B46" s="205" t="s">
        <v>133</v>
      </c>
      <c r="C46" s="206"/>
      <c r="D46" s="67"/>
      <c r="E46" s="67"/>
      <c r="F46" s="67"/>
      <c r="G46" s="67"/>
      <c r="H46" s="67"/>
      <c r="I46" s="67"/>
      <c r="J46" s="67"/>
      <c r="K46" s="67"/>
      <c r="L46" s="67"/>
      <c r="M46" s="207"/>
      <c r="N46" s="61"/>
    </row>
    <row r="47" spans="1:24" ht="13.2" customHeight="1">
      <c r="B47" s="206"/>
      <c r="C47" s="206"/>
      <c r="D47" s="67"/>
      <c r="E47" s="67"/>
      <c r="F47" s="67"/>
      <c r="G47" s="67"/>
      <c r="H47" s="67"/>
      <c r="I47" s="67"/>
      <c r="J47" s="67"/>
      <c r="K47" s="67"/>
      <c r="L47" s="67"/>
      <c r="M47" s="207"/>
      <c r="N47" s="61"/>
    </row>
    <row r="48" spans="1:24" ht="13.2" customHeight="1">
      <c r="B48" s="206" t="s">
        <v>135</v>
      </c>
      <c r="C48" s="205" t="s">
        <v>215</v>
      </c>
      <c r="D48" s="67"/>
      <c r="E48" s="67"/>
      <c r="F48" s="67"/>
      <c r="G48" s="67"/>
      <c r="H48" s="67"/>
      <c r="I48" s="67"/>
      <c r="J48" s="67"/>
      <c r="K48" s="67"/>
      <c r="L48" s="67"/>
      <c r="M48" s="207"/>
      <c r="N48" s="61"/>
    </row>
    <row r="49" spans="1:24" ht="13.2" customHeight="1">
      <c r="B49" s="206"/>
      <c r="C49" s="205" t="s">
        <v>216</v>
      </c>
      <c r="D49" s="67"/>
      <c r="E49" s="67"/>
      <c r="F49" s="67"/>
      <c r="G49" s="67"/>
      <c r="H49" s="67"/>
      <c r="I49" s="67"/>
      <c r="J49" s="67"/>
      <c r="K49" s="67"/>
      <c r="L49" s="67"/>
      <c r="M49" s="207"/>
      <c r="N49" s="61"/>
    </row>
    <row r="50" spans="1:24" ht="13.2" customHeight="1">
      <c r="B50" s="206"/>
      <c r="C50" s="205" t="s">
        <v>217</v>
      </c>
      <c r="D50" s="67"/>
      <c r="E50" s="67"/>
      <c r="F50" s="67"/>
      <c r="G50" s="67"/>
      <c r="H50" s="102"/>
      <c r="I50" s="102"/>
      <c r="J50" s="102"/>
      <c r="K50" s="102"/>
      <c r="L50" s="102"/>
      <c r="M50" s="102"/>
      <c r="N50" s="61"/>
    </row>
    <row r="51" spans="1:24" ht="13.2" customHeight="1">
      <c r="B51" s="72"/>
      <c r="C51" s="72"/>
      <c r="D51" s="67"/>
      <c r="E51" s="67"/>
      <c r="F51" s="67"/>
      <c r="G51" s="67"/>
      <c r="H51" s="102"/>
      <c r="I51" s="102"/>
      <c r="J51" s="102"/>
      <c r="K51" s="102"/>
      <c r="L51" s="102"/>
      <c r="M51" s="103"/>
      <c r="N51" s="61"/>
    </row>
    <row r="52" spans="1:24" ht="13.2" customHeight="1">
      <c r="B52" s="72"/>
      <c r="C52" s="72"/>
      <c r="D52" s="67"/>
      <c r="E52" s="67"/>
      <c r="F52" s="67"/>
      <c r="G52" s="67"/>
      <c r="H52" s="102"/>
      <c r="I52" s="102"/>
      <c r="J52" s="102"/>
      <c r="K52" s="102"/>
      <c r="L52" s="102"/>
      <c r="M52" s="103"/>
      <c r="N52" s="61"/>
    </row>
    <row r="53" spans="1:24" ht="13.2" customHeight="1">
      <c r="B53" s="72"/>
      <c r="C53" s="72"/>
      <c r="D53" s="67"/>
      <c r="E53" s="67"/>
      <c r="F53" s="67"/>
      <c r="G53" s="67"/>
      <c r="H53" s="102"/>
      <c r="I53" s="102"/>
      <c r="J53" s="102"/>
      <c r="K53" s="102"/>
      <c r="L53" s="102"/>
      <c r="M53" s="103"/>
      <c r="N53" s="61"/>
    </row>
    <row r="54" spans="1:24" ht="13.2" customHeight="1">
      <c r="B54" s="72"/>
      <c r="C54" s="72"/>
      <c r="D54" s="67"/>
      <c r="E54" s="67"/>
      <c r="F54" s="67"/>
      <c r="G54" s="67"/>
      <c r="H54" s="102"/>
      <c r="I54" s="102"/>
      <c r="J54" s="102"/>
      <c r="K54" s="102"/>
      <c r="L54" s="102"/>
      <c r="M54" s="103"/>
      <c r="N54" s="61"/>
    </row>
    <row r="55" spans="1:24" ht="13.2" customHeight="1">
      <c r="B55" s="72"/>
      <c r="C55" s="72"/>
      <c r="D55" s="67"/>
      <c r="E55" s="67"/>
      <c r="F55" s="67"/>
      <c r="G55" s="67"/>
      <c r="H55" s="102"/>
      <c r="I55" s="102"/>
      <c r="J55" s="102"/>
      <c r="K55" s="102"/>
      <c r="L55" s="102"/>
      <c r="M55" s="103"/>
      <c r="N55" s="61"/>
    </row>
    <row r="56" spans="1:24" ht="13.2" customHeight="1"/>
    <row r="57" spans="1:24" s="48" customFormat="1" ht="22.05" customHeight="1">
      <c r="A57" s="50" t="s">
        <v>250</v>
      </c>
      <c r="P57" s="50"/>
      <c r="V57" s="47"/>
      <c r="X57" s="49"/>
    </row>
    <row r="58" spans="1:24" ht="13.2" customHeight="1">
      <c r="B58" s="54"/>
    </row>
    <row r="59" spans="1:24" ht="13.2" customHeight="1"/>
    <row r="60" spans="1:24" ht="13.2" customHeight="1">
      <c r="B60" s="21" t="s">
        <v>97</v>
      </c>
      <c r="C60" s="21"/>
      <c r="D60" s="21"/>
      <c r="E60" s="21"/>
      <c r="N60" s="36" t="s">
        <v>96</v>
      </c>
      <c r="O60" s="58"/>
    </row>
    <row r="61" spans="1:24" ht="13.2" customHeight="1">
      <c r="B61" s="9"/>
      <c r="C61" s="20">
        <v>2016</v>
      </c>
      <c r="D61" s="20">
        <v>2017</v>
      </c>
      <c r="E61" s="20">
        <v>2018</v>
      </c>
      <c r="F61" s="20">
        <v>2019</v>
      </c>
      <c r="G61" s="20">
        <v>2020</v>
      </c>
      <c r="H61" s="20">
        <v>2021</v>
      </c>
      <c r="I61" s="20">
        <v>2022</v>
      </c>
      <c r="J61" s="20">
        <v>2023</v>
      </c>
      <c r="K61" s="20">
        <v>2024</v>
      </c>
      <c r="L61" s="20">
        <v>2025</v>
      </c>
      <c r="M61" s="120">
        <v>2026</v>
      </c>
      <c r="N61" s="132" t="s">
        <v>220</v>
      </c>
      <c r="O61" s="59"/>
    </row>
    <row r="62" spans="1:24" ht="13.2" customHeight="1">
      <c r="B62" s="4" t="s">
        <v>107</v>
      </c>
      <c r="C62" s="112">
        <f>'5G RAN'!C38+'5GC'!C17</f>
        <v>0</v>
      </c>
      <c r="D62" s="112">
        <f>'5G RAN'!D38+'5GC'!D17</f>
        <v>0</v>
      </c>
      <c r="E62" s="112">
        <f>'5G RAN'!E38+'5GC'!E17</f>
        <v>0</v>
      </c>
      <c r="F62" s="112">
        <f>'5G RAN'!F38+'5GC'!F17</f>
        <v>0</v>
      </c>
      <c r="G62" s="112">
        <f>'5G RAN'!G38+'5GC'!G17</f>
        <v>0</v>
      </c>
      <c r="H62" s="112">
        <f>'5G RAN'!H38+'5GC'!H17</f>
        <v>0</v>
      </c>
      <c r="I62" s="112">
        <f>'5G RAN'!I38+'5GC'!I17</f>
        <v>0</v>
      </c>
      <c r="J62" s="112">
        <f>'5G RAN'!J38+'5GC'!J17</f>
        <v>0</v>
      </c>
      <c r="K62" s="112">
        <f>'5G RAN'!K38+'5GC'!K17</f>
        <v>0</v>
      </c>
      <c r="L62" s="118">
        <f>'5G RAN'!L38+'5GC'!L17</f>
        <v>0</v>
      </c>
      <c r="M62" s="118">
        <f>'5G RAN'!M38+'5GC'!M17</f>
        <v>0</v>
      </c>
      <c r="N62" s="37" t="e">
        <f>(M62/G62)^(1/6)-1</f>
        <v>#DIV/0!</v>
      </c>
      <c r="O62" s="60"/>
    </row>
    <row r="63" spans="1:24" ht="13.2" customHeight="1">
      <c r="B63" s="4" t="s">
        <v>108</v>
      </c>
      <c r="C63" s="112">
        <f>'4G RAN'!C30+EPC!C17</f>
        <v>0</v>
      </c>
      <c r="D63" s="112">
        <f>'4G RAN'!D30+EPC!D17</f>
        <v>0</v>
      </c>
      <c r="E63" s="112">
        <f>'4G RAN'!E30+EPC!E17</f>
        <v>0</v>
      </c>
      <c r="F63" s="112">
        <f>'4G RAN'!F30+EPC!F17</f>
        <v>0</v>
      </c>
      <c r="G63" s="112">
        <f>'4G RAN'!G30+EPC!G17</f>
        <v>0</v>
      </c>
      <c r="H63" s="112">
        <f>'4G RAN'!H30+EPC!H17</f>
        <v>0</v>
      </c>
      <c r="I63" s="112">
        <f>'4G RAN'!I30+EPC!I17</f>
        <v>0</v>
      </c>
      <c r="J63" s="112">
        <f>'4G RAN'!J30+EPC!J17</f>
        <v>0</v>
      </c>
      <c r="K63" s="112">
        <f>'4G RAN'!K30+EPC!K17</f>
        <v>0</v>
      </c>
      <c r="L63" s="118">
        <f>'4G RAN'!L30+EPC!L17</f>
        <v>0</v>
      </c>
      <c r="M63" s="118">
        <f>'4G RAN'!M30+EPC!M17</f>
        <v>0</v>
      </c>
      <c r="N63" s="41" t="e">
        <f>(M63/G63)^(1/6)-1</f>
        <v>#DIV/0!</v>
      </c>
      <c r="O63" s="60"/>
    </row>
    <row r="64" spans="1:24" ht="13.2" customHeight="1">
      <c r="B64" s="4" t="s">
        <v>38</v>
      </c>
      <c r="C64" s="112">
        <f>'2G 3G'!C30</f>
        <v>0</v>
      </c>
      <c r="D64" s="112">
        <f>'2G 3G'!D30</f>
        <v>0</v>
      </c>
      <c r="E64" s="112">
        <f>'2G 3G'!E30</f>
        <v>0</v>
      </c>
      <c r="F64" s="112">
        <f>'2G 3G'!F30</f>
        <v>0</v>
      </c>
      <c r="G64" s="112">
        <f>'2G 3G'!G30</f>
        <v>0</v>
      </c>
      <c r="H64" s="112">
        <f>'2G 3G'!H30</f>
        <v>0</v>
      </c>
      <c r="I64" s="112">
        <f>'2G 3G'!I30</f>
        <v>0</v>
      </c>
      <c r="J64" s="112">
        <f>'2G 3G'!J30</f>
        <v>0</v>
      </c>
      <c r="K64" s="112">
        <f>'2G 3G'!K30</f>
        <v>0</v>
      </c>
      <c r="L64" s="118">
        <f>'2G 3G'!L30</f>
        <v>0</v>
      </c>
      <c r="M64" s="118">
        <f>'2G 3G'!M30</f>
        <v>0</v>
      </c>
      <c r="N64" s="41" t="e">
        <f>(M64/G64)^(1/6)-1</f>
        <v>#DIV/0!</v>
      </c>
      <c r="O64" s="60"/>
    </row>
    <row r="65" spans="1:24" ht="13.2" customHeight="1">
      <c r="B65" s="4" t="s">
        <v>72</v>
      </c>
      <c r="C65" s="112">
        <f t="shared" ref="C65:L65" si="4">C62+C63+C64</f>
        <v>0</v>
      </c>
      <c r="D65" s="112">
        <f t="shared" si="4"/>
        <v>0</v>
      </c>
      <c r="E65" s="112">
        <f t="shared" si="4"/>
        <v>0</v>
      </c>
      <c r="F65" s="112">
        <f t="shared" si="4"/>
        <v>0</v>
      </c>
      <c r="G65" s="112">
        <f t="shared" si="4"/>
        <v>0</v>
      </c>
      <c r="H65" s="112">
        <f t="shared" si="4"/>
        <v>0</v>
      </c>
      <c r="I65" s="112">
        <f t="shared" si="4"/>
        <v>0</v>
      </c>
      <c r="J65" s="112">
        <f t="shared" si="4"/>
        <v>0</v>
      </c>
      <c r="K65" s="112">
        <f t="shared" si="4"/>
        <v>0</v>
      </c>
      <c r="L65" s="118">
        <f t="shared" si="4"/>
        <v>0</v>
      </c>
      <c r="M65" s="118">
        <f t="shared" ref="M65" si="5">M62+M63+M64</f>
        <v>0</v>
      </c>
      <c r="N65" s="41" t="e">
        <f>(M65/G65)^(1/6)-1</f>
        <v>#DIV/0!</v>
      </c>
      <c r="O65" s="60"/>
    </row>
    <row r="66" spans="1:24" ht="13.2" customHeight="1">
      <c r="B66" s="35" t="s">
        <v>93</v>
      </c>
      <c r="C66" s="35"/>
      <c r="D66" s="116" t="e">
        <f>(D65-C65)/C65</f>
        <v>#DIV/0!</v>
      </c>
      <c r="E66" s="116" t="e">
        <f>(E65-D65)/D65</f>
        <v>#DIV/0!</v>
      </c>
      <c r="F66" s="116" t="e">
        <f>(F65-E65)/E65</f>
        <v>#DIV/0!</v>
      </c>
      <c r="G66" s="116" t="e">
        <f t="shared" ref="G66:M66" si="6">(G65-F65)/F65</f>
        <v>#DIV/0!</v>
      </c>
      <c r="H66" s="116" t="e">
        <f>(H65-G65)/G65</f>
        <v>#DIV/0!</v>
      </c>
      <c r="I66" s="116" t="e">
        <f t="shared" si="6"/>
        <v>#DIV/0!</v>
      </c>
      <c r="J66" s="116" t="e">
        <f t="shared" si="6"/>
        <v>#DIV/0!</v>
      </c>
      <c r="K66" s="119" t="e">
        <f t="shared" si="6"/>
        <v>#DIV/0!</v>
      </c>
      <c r="L66" s="119" t="e">
        <f t="shared" si="6"/>
        <v>#DIV/0!</v>
      </c>
      <c r="M66" s="119" t="e">
        <f t="shared" si="6"/>
        <v>#DIV/0!</v>
      </c>
      <c r="N66" s="42"/>
      <c r="O66" s="61"/>
    </row>
    <row r="67" spans="1:24" ht="13.2" customHeight="1">
      <c r="B67" s="72"/>
      <c r="C67" s="72"/>
      <c r="D67" s="67"/>
      <c r="E67" s="67"/>
      <c r="F67" s="81"/>
      <c r="G67" s="82"/>
      <c r="H67" s="67"/>
      <c r="I67" s="67"/>
      <c r="J67" s="67"/>
      <c r="K67" s="67"/>
      <c r="L67" s="67"/>
      <c r="M67" s="66"/>
      <c r="N67" s="61"/>
    </row>
    <row r="68" spans="1:24" ht="13.2" customHeight="1">
      <c r="B68" s="72"/>
      <c r="C68" s="72"/>
      <c r="D68" s="67"/>
      <c r="E68" s="67"/>
      <c r="F68" s="81"/>
      <c r="G68" s="83"/>
      <c r="H68" s="67"/>
      <c r="I68" s="67"/>
      <c r="J68" s="67"/>
      <c r="K68" s="67"/>
      <c r="L68" s="67"/>
      <c r="M68" s="66"/>
      <c r="N68" s="61"/>
    </row>
    <row r="69" spans="1:24" ht="13.2" customHeight="1">
      <c r="B69" s="72"/>
      <c r="C69" s="72"/>
      <c r="D69" s="67"/>
      <c r="E69" s="67"/>
      <c r="F69" s="81"/>
      <c r="G69" s="83"/>
      <c r="H69" s="67"/>
      <c r="I69" s="67"/>
      <c r="J69" s="67"/>
      <c r="K69" s="67"/>
      <c r="L69" s="67"/>
      <c r="M69" s="66"/>
      <c r="N69" s="61"/>
    </row>
    <row r="70" spans="1:24" ht="13.2" customHeight="1">
      <c r="B70" s="72"/>
      <c r="C70" s="72"/>
      <c r="D70" s="67"/>
      <c r="E70" s="67"/>
      <c r="F70" s="81"/>
      <c r="G70" s="83"/>
      <c r="H70" s="67"/>
      <c r="I70" s="67"/>
      <c r="J70" s="67"/>
      <c r="K70" s="67"/>
      <c r="L70" s="67"/>
      <c r="M70" s="66"/>
      <c r="N70" s="61"/>
    </row>
    <row r="71" spans="1:24" ht="13.2" customHeight="1">
      <c r="B71" s="72"/>
      <c r="C71" s="72"/>
      <c r="D71" s="67"/>
      <c r="E71" s="67"/>
      <c r="F71" s="81"/>
      <c r="G71" s="83"/>
      <c r="H71" s="67"/>
      <c r="I71" s="67"/>
      <c r="J71" s="67"/>
      <c r="K71" s="67"/>
      <c r="L71" s="67"/>
      <c r="M71" s="66"/>
      <c r="N71" s="61"/>
    </row>
    <row r="72" spans="1:24" ht="13.2" customHeight="1">
      <c r="B72" s="72"/>
      <c r="C72" s="72"/>
      <c r="D72" s="67"/>
      <c r="E72" s="67"/>
      <c r="F72" s="67"/>
      <c r="G72" s="67"/>
      <c r="H72" s="67"/>
      <c r="I72" s="67"/>
      <c r="J72" s="67"/>
      <c r="K72" s="67"/>
      <c r="L72" s="67"/>
      <c r="M72" s="66"/>
      <c r="N72" s="61"/>
    </row>
    <row r="73" spans="1:24" ht="13.2" customHeight="1">
      <c r="B73" s="72"/>
      <c r="C73" s="72"/>
      <c r="D73" s="67"/>
      <c r="E73" s="67"/>
      <c r="F73" s="67"/>
      <c r="G73" s="67"/>
      <c r="H73" s="185"/>
      <c r="I73" s="185"/>
      <c r="J73" s="185"/>
      <c r="K73" s="185"/>
      <c r="L73" s="185"/>
      <c r="M73" s="185"/>
      <c r="N73" s="61"/>
    </row>
    <row r="74" spans="1:24" ht="13.2" customHeight="1">
      <c r="B74" s="17"/>
      <c r="C74" s="17"/>
      <c r="D74" s="17"/>
      <c r="E74" s="17"/>
      <c r="F74" s="43"/>
    </row>
    <row r="75" spans="1:24" ht="13.2" customHeight="1">
      <c r="B75" s="17"/>
      <c r="C75" s="17"/>
      <c r="D75" s="17"/>
      <c r="E75" s="17"/>
      <c r="F75" s="43"/>
    </row>
    <row r="76" spans="1:24" ht="13.2" customHeight="1">
      <c r="B76" s="17"/>
      <c r="C76" s="17"/>
      <c r="D76" s="17"/>
      <c r="E76" s="17"/>
      <c r="F76" s="43"/>
    </row>
    <row r="77" spans="1:24" ht="13.2" customHeight="1"/>
    <row r="78" spans="1:24" s="48" customFormat="1" ht="22.05" customHeight="1">
      <c r="A78" s="50" t="s">
        <v>251</v>
      </c>
      <c r="P78" s="50"/>
      <c r="V78" s="47"/>
      <c r="X78" s="49"/>
    </row>
    <row r="79" spans="1:24" s="75" customFormat="1" ht="13.2" customHeight="1">
      <c r="B79" s="54"/>
    </row>
    <row r="80" spans="1:24" s="75" customFormat="1" ht="13.2" customHeight="1"/>
    <row r="81" spans="2:14" s="75" customFormat="1" ht="13.2" customHeight="1">
      <c r="B81" s="21" t="s">
        <v>97</v>
      </c>
      <c r="C81" s="21"/>
      <c r="D81" s="21"/>
      <c r="E81" s="21"/>
      <c r="N81" s="36" t="s">
        <v>96</v>
      </c>
    </row>
    <row r="82" spans="2:14" s="75" customFormat="1" ht="13.2" customHeight="1">
      <c r="B82" s="121"/>
      <c r="C82" s="109">
        <v>2016</v>
      </c>
      <c r="D82" s="109">
        <v>2017</v>
      </c>
      <c r="E82" s="109">
        <v>2018</v>
      </c>
      <c r="F82" s="109">
        <v>2019</v>
      </c>
      <c r="G82" s="109">
        <v>2020</v>
      </c>
      <c r="H82" s="109">
        <v>2021</v>
      </c>
      <c r="I82" s="109">
        <v>2022</v>
      </c>
      <c r="J82" s="109">
        <v>2023</v>
      </c>
      <c r="K82" s="109">
        <v>2024</v>
      </c>
      <c r="L82" s="109">
        <v>2025</v>
      </c>
      <c r="M82" s="122">
        <v>2026</v>
      </c>
      <c r="N82" s="132" t="s">
        <v>220</v>
      </c>
    </row>
    <row r="83" spans="2:14" s="75" customFormat="1" ht="13.2" customHeight="1">
      <c r="B83" s="76" t="s">
        <v>54</v>
      </c>
      <c r="C83" s="112">
        <f>'5G RAN'!C38</f>
        <v>0</v>
      </c>
      <c r="D83" s="112">
        <f>'5G RAN'!D38</f>
        <v>0</v>
      </c>
      <c r="E83" s="112">
        <f>'5G RAN'!E38</f>
        <v>0</v>
      </c>
      <c r="F83" s="112">
        <f>'5G RAN'!F38</f>
        <v>0</v>
      </c>
      <c r="G83" s="112">
        <f>'5G RAN'!G38</f>
        <v>0</v>
      </c>
      <c r="H83" s="112">
        <f>'5G RAN'!H38</f>
        <v>0</v>
      </c>
      <c r="I83" s="112">
        <f>'5G RAN'!I38</f>
        <v>0</v>
      </c>
      <c r="J83" s="112">
        <f>'5G RAN'!J38</f>
        <v>0</v>
      </c>
      <c r="K83" s="112">
        <f>'5G RAN'!K38</f>
        <v>0</v>
      </c>
      <c r="L83" s="112">
        <f>'5G RAN'!L38</f>
        <v>0</v>
      </c>
      <c r="M83" s="112">
        <f>'5G RAN'!M38</f>
        <v>0</v>
      </c>
      <c r="N83" s="37" t="e">
        <f>(M83/G83)^(1/6)-1</f>
        <v>#DIV/0!</v>
      </c>
    </row>
    <row r="84" spans="2:14" s="75" customFormat="1" ht="13.2" customHeight="1">
      <c r="B84" s="76" t="s">
        <v>51</v>
      </c>
      <c r="C84" s="112">
        <f>'4G RAN'!C30</f>
        <v>0</v>
      </c>
      <c r="D84" s="112">
        <f>'4G RAN'!D30</f>
        <v>0</v>
      </c>
      <c r="E84" s="112">
        <f>'4G RAN'!E30</f>
        <v>0</v>
      </c>
      <c r="F84" s="112">
        <f>'4G RAN'!F30</f>
        <v>0</v>
      </c>
      <c r="G84" s="112">
        <f>'4G RAN'!G30</f>
        <v>0</v>
      </c>
      <c r="H84" s="112">
        <f>'4G RAN'!H30</f>
        <v>0</v>
      </c>
      <c r="I84" s="112">
        <f>'4G RAN'!I30</f>
        <v>0</v>
      </c>
      <c r="J84" s="112">
        <f>'4G RAN'!J30</f>
        <v>0</v>
      </c>
      <c r="K84" s="112">
        <f>'4G RAN'!K30</f>
        <v>0</v>
      </c>
      <c r="L84" s="112">
        <f>'4G RAN'!L30</f>
        <v>0</v>
      </c>
      <c r="M84" s="112">
        <f>'4G RAN'!M30</f>
        <v>0</v>
      </c>
      <c r="N84" s="41" t="e">
        <f>(M84/G84)^(1/6)-1</f>
        <v>#DIV/0!</v>
      </c>
    </row>
    <row r="85" spans="2:14" s="75" customFormat="1" ht="13.2" customHeight="1">
      <c r="B85" s="76" t="s">
        <v>139</v>
      </c>
      <c r="C85" s="112">
        <f>'2G 3G'!C30</f>
        <v>0</v>
      </c>
      <c r="D85" s="112">
        <f>'2G 3G'!D30</f>
        <v>0</v>
      </c>
      <c r="E85" s="112">
        <f>'2G 3G'!E30</f>
        <v>0</v>
      </c>
      <c r="F85" s="112">
        <f>'2G 3G'!F30</f>
        <v>0</v>
      </c>
      <c r="G85" s="112">
        <f>'2G 3G'!G30</f>
        <v>0</v>
      </c>
      <c r="H85" s="112">
        <f>'2G 3G'!H30</f>
        <v>0</v>
      </c>
      <c r="I85" s="112">
        <f>'2G 3G'!I30</f>
        <v>0</v>
      </c>
      <c r="J85" s="112">
        <f>'2G 3G'!J30</f>
        <v>0</v>
      </c>
      <c r="K85" s="112">
        <f>'2G 3G'!K30</f>
        <v>0</v>
      </c>
      <c r="L85" s="112">
        <f>'2G 3G'!L30</f>
        <v>0</v>
      </c>
      <c r="M85" s="112">
        <f>'2G 3G'!M30</f>
        <v>0</v>
      </c>
      <c r="N85" s="41" t="e">
        <f>(M85/G85)^(1/6)-1</f>
        <v>#DIV/0!</v>
      </c>
    </row>
    <row r="86" spans="2:14" s="75" customFormat="1" ht="13.2" customHeight="1">
      <c r="B86" s="76" t="s">
        <v>72</v>
      </c>
      <c r="C86" s="112">
        <f t="shared" ref="C86:L86" si="7">C83+C84+C85</f>
        <v>0</v>
      </c>
      <c r="D86" s="112">
        <f t="shared" si="7"/>
        <v>0</v>
      </c>
      <c r="E86" s="112">
        <f t="shared" si="7"/>
        <v>0</v>
      </c>
      <c r="F86" s="112">
        <f t="shared" si="7"/>
        <v>0</v>
      </c>
      <c r="G86" s="112">
        <f t="shared" si="7"/>
        <v>0</v>
      </c>
      <c r="H86" s="112">
        <f t="shared" si="7"/>
        <v>0</v>
      </c>
      <c r="I86" s="112">
        <f t="shared" si="7"/>
        <v>0</v>
      </c>
      <c r="J86" s="112">
        <f t="shared" si="7"/>
        <v>0</v>
      </c>
      <c r="K86" s="112">
        <f t="shared" si="7"/>
        <v>0</v>
      </c>
      <c r="L86" s="118">
        <f t="shared" si="7"/>
        <v>0</v>
      </c>
      <c r="M86" s="118">
        <f t="shared" ref="M86" si="8">M83+M84+M85</f>
        <v>0</v>
      </c>
      <c r="N86" s="41" t="e">
        <f>(M86/G86)^(1/6)-1</f>
        <v>#DIV/0!</v>
      </c>
    </row>
    <row r="87" spans="2:14" s="75" customFormat="1" ht="13.2" customHeight="1">
      <c r="B87" s="110" t="s">
        <v>93</v>
      </c>
      <c r="C87" s="110"/>
      <c r="D87" s="29" t="e">
        <f>(D86-C86)/C86</f>
        <v>#DIV/0!</v>
      </c>
      <c r="E87" s="29" t="e">
        <f>(E86-D86)/D86</f>
        <v>#DIV/0!</v>
      </c>
      <c r="F87" s="29" t="e">
        <f>(F86-E86)/E86</f>
        <v>#DIV/0!</v>
      </c>
      <c r="G87" s="29" t="e">
        <f t="shared" ref="G87" si="9">(G86-F86)/F86</f>
        <v>#DIV/0!</v>
      </c>
      <c r="H87" s="29" t="e">
        <f>(H86-G86)/G86</f>
        <v>#DIV/0!</v>
      </c>
      <c r="I87" s="29" t="e">
        <f t="shared" ref="I87" si="10">(I86-H86)/H86</f>
        <v>#DIV/0!</v>
      </c>
      <c r="J87" s="29" t="e">
        <f t="shared" ref="J87" si="11">(J86-I86)/I86</f>
        <v>#DIV/0!</v>
      </c>
      <c r="K87" s="39" t="e">
        <f t="shared" ref="K87" si="12">(K86-J86)/J86</f>
        <v>#DIV/0!</v>
      </c>
      <c r="L87" s="39" t="e">
        <f t="shared" ref="L87:M87" si="13">(L86-K86)/K86</f>
        <v>#DIV/0!</v>
      </c>
      <c r="M87" s="39" t="e">
        <f t="shared" si="13"/>
        <v>#DIV/0!</v>
      </c>
      <c r="N87" s="128"/>
    </row>
    <row r="88" spans="2:14" s="75" customFormat="1" ht="13.2" customHeight="1">
      <c r="B88" s="140"/>
      <c r="C88" s="140"/>
      <c r="D88" s="67"/>
      <c r="E88" s="67"/>
      <c r="F88" s="81"/>
      <c r="G88" s="82"/>
      <c r="H88" s="67"/>
      <c r="I88" s="67"/>
      <c r="J88" s="67"/>
      <c r="K88" s="67"/>
      <c r="L88" s="67"/>
      <c r="M88" s="141"/>
      <c r="N88" s="138"/>
    </row>
    <row r="89" spans="2:14" s="75" customFormat="1" ht="13.2" customHeight="1">
      <c r="B89" s="140"/>
      <c r="C89" s="140"/>
      <c r="D89" s="67"/>
      <c r="E89" s="67"/>
      <c r="F89" s="81"/>
      <c r="G89" s="83"/>
      <c r="H89" s="67"/>
      <c r="I89" s="67"/>
      <c r="J89" s="67"/>
      <c r="K89" s="67"/>
      <c r="L89" s="67"/>
      <c r="M89" s="141"/>
      <c r="N89" s="138"/>
    </row>
    <row r="90" spans="2:14" s="75" customFormat="1" ht="13.2" customHeight="1">
      <c r="B90" s="140"/>
      <c r="C90" s="140"/>
      <c r="D90" s="67"/>
      <c r="E90" s="67"/>
      <c r="F90" s="81"/>
      <c r="G90" s="83"/>
      <c r="H90" s="67"/>
      <c r="I90" s="67"/>
      <c r="J90" s="67"/>
      <c r="K90" s="67"/>
      <c r="L90" s="67"/>
      <c r="M90" s="141"/>
      <c r="N90" s="138"/>
    </row>
    <row r="91" spans="2:14" s="75" customFormat="1" ht="13.2" customHeight="1">
      <c r="B91" s="140"/>
      <c r="C91" s="140"/>
      <c r="D91" s="67"/>
      <c r="E91" s="67"/>
      <c r="F91" s="81"/>
      <c r="G91" s="83"/>
      <c r="H91" s="67"/>
      <c r="I91" s="67"/>
      <c r="J91" s="67"/>
      <c r="K91" s="67"/>
      <c r="L91" s="102"/>
      <c r="M91" s="141"/>
      <c r="N91" s="138"/>
    </row>
    <row r="92" spans="2:14" s="75" customFormat="1" ht="13.2" customHeight="1">
      <c r="B92" s="140"/>
      <c r="C92" s="140"/>
      <c r="D92" s="67"/>
      <c r="E92" s="67"/>
      <c r="F92" s="81"/>
      <c r="G92" s="83"/>
      <c r="H92" s="67"/>
      <c r="I92" s="67"/>
      <c r="J92" s="67"/>
      <c r="K92" s="67"/>
      <c r="L92" s="67"/>
      <c r="M92" s="141"/>
      <c r="N92" s="138"/>
    </row>
    <row r="93" spans="2:14" s="75" customFormat="1" ht="13.2" customHeight="1">
      <c r="B93" s="140"/>
      <c r="C93" s="140"/>
      <c r="D93" s="67"/>
      <c r="E93" s="67"/>
      <c r="F93" s="67"/>
      <c r="G93" s="67"/>
      <c r="H93" s="67"/>
      <c r="I93" s="67"/>
      <c r="J93" s="67"/>
      <c r="K93" s="67"/>
      <c r="L93" s="67"/>
      <c r="M93" s="141"/>
      <c r="N93" s="138"/>
    </row>
    <row r="94" spans="2:14" s="75" customFormat="1" ht="13.2" customHeight="1">
      <c r="B94" s="140"/>
      <c r="C94" s="140"/>
      <c r="D94" s="67"/>
      <c r="E94" s="67"/>
      <c r="F94" s="67"/>
      <c r="G94" s="67"/>
      <c r="H94" s="67"/>
      <c r="I94" s="67"/>
      <c r="J94" s="67"/>
      <c r="K94" s="67"/>
      <c r="L94" s="67"/>
      <c r="M94" s="141"/>
      <c r="N94" s="138"/>
    </row>
    <row r="95" spans="2:14" s="75" customFormat="1" ht="13.2" customHeight="1">
      <c r="B95" s="129"/>
      <c r="C95" s="129"/>
      <c r="D95" s="129"/>
      <c r="E95" s="129"/>
      <c r="F95" s="43"/>
    </row>
    <row r="96" spans="2:14" s="75" customFormat="1" ht="13.2" customHeight="1">
      <c r="B96" s="129"/>
      <c r="C96" s="129"/>
      <c r="D96" s="129"/>
      <c r="E96" s="129"/>
      <c r="F96" s="43"/>
    </row>
    <row r="97" spans="1:28" s="75" customFormat="1" ht="13.2" customHeight="1">
      <c r="B97" s="129"/>
      <c r="C97" s="129"/>
      <c r="D97" s="129"/>
      <c r="E97" s="129"/>
      <c r="F97" s="43"/>
    </row>
    <row r="98" spans="1:28" s="75" customFormat="1" ht="13.2" customHeight="1"/>
    <row r="99" spans="1:28" s="48" customFormat="1" ht="22.05" customHeight="1">
      <c r="A99" s="50" t="s">
        <v>252</v>
      </c>
      <c r="P99" s="50" t="s">
        <v>253</v>
      </c>
      <c r="V99" s="47"/>
      <c r="X99" s="49"/>
    </row>
    <row r="100" spans="1:28" ht="13.2" customHeight="1">
      <c r="B100" s="54"/>
    </row>
    <row r="101" spans="1:28" ht="13.2" customHeight="1"/>
    <row r="102" spans="1:28" ht="13.2" customHeight="1">
      <c r="B102" s="21" t="s">
        <v>97</v>
      </c>
      <c r="C102" s="21"/>
      <c r="D102" s="21"/>
      <c r="E102" s="21"/>
      <c r="N102" s="36" t="s">
        <v>96</v>
      </c>
      <c r="P102" s="21" t="s">
        <v>97</v>
      </c>
      <c r="Q102" s="21"/>
      <c r="R102" s="21"/>
      <c r="AB102" s="36" t="s">
        <v>96</v>
      </c>
    </row>
    <row r="103" spans="1:28" ht="13.2" customHeight="1">
      <c r="B103" s="9"/>
      <c r="C103" s="9">
        <v>2016</v>
      </c>
      <c r="D103" s="9">
        <v>2017</v>
      </c>
      <c r="E103" s="20">
        <v>2018</v>
      </c>
      <c r="F103" s="20">
        <v>2019</v>
      </c>
      <c r="G103" s="20">
        <v>2020</v>
      </c>
      <c r="H103" s="20">
        <v>2021</v>
      </c>
      <c r="I103" s="20">
        <v>2022</v>
      </c>
      <c r="J103" s="20">
        <v>2023</v>
      </c>
      <c r="K103" s="20">
        <v>2024</v>
      </c>
      <c r="L103" s="20">
        <v>2025</v>
      </c>
      <c r="M103" s="20">
        <v>2026</v>
      </c>
      <c r="N103" s="132" t="s">
        <v>220</v>
      </c>
      <c r="P103" s="9"/>
      <c r="Q103" s="9">
        <v>2016</v>
      </c>
      <c r="R103" s="9">
        <v>2017</v>
      </c>
      <c r="S103" s="20">
        <v>2018</v>
      </c>
      <c r="T103" s="20">
        <v>2019</v>
      </c>
      <c r="U103" s="20">
        <v>2020</v>
      </c>
      <c r="V103" s="20">
        <v>2021</v>
      </c>
      <c r="W103" s="20">
        <v>2022</v>
      </c>
      <c r="X103" s="20">
        <v>2023</v>
      </c>
      <c r="Y103" s="20">
        <v>2024</v>
      </c>
      <c r="Z103" s="20">
        <v>2025</v>
      </c>
      <c r="AA103" s="20">
        <v>2026</v>
      </c>
      <c r="AB103" s="132" t="s">
        <v>220</v>
      </c>
    </row>
    <row r="104" spans="1:28" ht="13.2" customHeight="1">
      <c r="B104" s="4" t="s">
        <v>107</v>
      </c>
      <c r="C104" s="19">
        <f>'5G RAN'!C30+'5GC'!C9</f>
        <v>0</v>
      </c>
      <c r="D104" s="19">
        <f>'5G RAN'!D30+'5GC'!D9</f>
        <v>0</v>
      </c>
      <c r="E104" s="19">
        <f>'5G RAN'!E30+'5GC'!E9</f>
        <v>0</v>
      </c>
      <c r="F104" s="19">
        <f>'5G RAN'!F30+'5GC'!F9</f>
        <v>0</v>
      </c>
      <c r="G104" s="19">
        <f>'5G RAN'!G30+'5GC'!G9</f>
        <v>0</v>
      </c>
      <c r="H104" s="19">
        <f>'5G RAN'!H30+'5GC'!H9</f>
        <v>0</v>
      </c>
      <c r="I104" s="19">
        <f>'5G RAN'!I30+'5GC'!I9</f>
        <v>0</v>
      </c>
      <c r="J104" s="19">
        <f>'5G RAN'!J30+'5GC'!J9</f>
        <v>0</v>
      </c>
      <c r="K104" s="19">
        <f>'5G RAN'!K30+'5GC'!K9</f>
        <v>0</v>
      </c>
      <c r="L104" s="19">
        <f>'5G RAN'!L30+'5GC'!L9</f>
        <v>0</v>
      </c>
      <c r="M104" s="19">
        <f>'5G RAN'!M30+'5GC'!M9</f>
        <v>0</v>
      </c>
      <c r="N104" s="37" t="e">
        <f>(M104/G104)^(1/6)-1</f>
        <v>#DIV/0!</v>
      </c>
      <c r="P104" s="4" t="s">
        <v>107</v>
      </c>
      <c r="Q104" s="19">
        <f>'5G RAN'!C34+'5GC'!C13</f>
        <v>0</v>
      </c>
      <c r="R104" s="19">
        <f>'5G RAN'!D34+'5GC'!D13</f>
        <v>0</v>
      </c>
      <c r="S104" s="19">
        <f>'5G RAN'!E34+'5GC'!E13</f>
        <v>0</v>
      </c>
      <c r="T104" s="19">
        <f>'5G RAN'!F34+'5GC'!F13</f>
        <v>0</v>
      </c>
      <c r="U104" s="19">
        <f>'5G RAN'!G34+'5GC'!G13</f>
        <v>0</v>
      </c>
      <c r="V104" s="19">
        <f>'5G RAN'!H34+'5GC'!H13</f>
        <v>0</v>
      </c>
      <c r="W104" s="19">
        <f>'5G RAN'!I34+'5GC'!I13</f>
        <v>0</v>
      </c>
      <c r="X104" s="19">
        <f>'5G RAN'!J34+'5GC'!J13</f>
        <v>0</v>
      </c>
      <c r="Y104" s="19">
        <f>'5G RAN'!K34+'5GC'!K13</f>
        <v>0</v>
      </c>
      <c r="Z104" s="19">
        <f>'5G RAN'!L34+'5GC'!L13</f>
        <v>0</v>
      </c>
      <c r="AA104" s="19">
        <f>'5G RAN'!M34+'5GC'!M13</f>
        <v>0</v>
      </c>
      <c r="AB104" s="37" t="e">
        <f>(AA104/U104)^(1/6)-1</f>
        <v>#DIV/0!</v>
      </c>
    </row>
    <row r="105" spans="1:28" ht="13.2" customHeight="1">
      <c r="B105" s="4" t="s">
        <v>108</v>
      </c>
      <c r="C105" s="19">
        <f>'4G RAN'!C22+EPC!C9</f>
        <v>0</v>
      </c>
      <c r="D105" s="19">
        <f>'4G RAN'!D22+EPC!D9</f>
        <v>0</v>
      </c>
      <c r="E105" s="19">
        <f>'4G RAN'!E22+EPC!E9</f>
        <v>0</v>
      </c>
      <c r="F105" s="19">
        <f>'4G RAN'!F22+EPC!F9</f>
        <v>0</v>
      </c>
      <c r="G105" s="19">
        <f>'4G RAN'!G22+EPC!G9</f>
        <v>0</v>
      </c>
      <c r="H105" s="19">
        <f>'4G RAN'!H22+EPC!H9</f>
        <v>0</v>
      </c>
      <c r="I105" s="19">
        <f>'4G RAN'!I22+EPC!I9</f>
        <v>0</v>
      </c>
      <c r="J105" s="19">
        <f>'4G RAN'!J22+EPC!J9</f>
        <v>0</v>
      </c>
      <c r="K105" s="19">
        <f>'4G RAN'!K22+EPC!K9</f>
        <v>0</v>
      </c>
      <c r="L105" s="19">
        <f>'4G RAN'!L22+EPC!L9</f>
        <v>0</v>
      </c>
      <c r="M105" s="19">
        <f>'4G RAN'!M22+EPC!M9</f>
        <v>0</v>
      </c>
      <c r="N105" s="41" t="e">
        <f>(M105/G105)^(1/6)-1</f>
        <v>#DIV/0!</v>
      </c>
      <c r="P105" s="4" t="s">
        <v>108</v>
      </c>
      <c r="Q105" s="19">
        <f>'4G RAN'!C26+EPC!C13</f>
        <v>0</v>
      </c>
      <c r="R105" s="19">
        <f>'4G RAN'!D26+EPC!D13</f>
        <v>0</v>
      </c>
      <c r="S105" s="19">
        <f>'4G RAN'!E26+EPC!E13</f>
        <v>0</v>
      </c>
      <c r="T105" s="19">
        <f>'4G RAN'!F26+EPC!F13</f>
        <v>0</v>
      </c>
      <c r="U105" s="19">
        <f>'4G RAN'!G26+EPC!G13</f>
        <v>0</v>
      </c>
      <c r="V105" s="19">
        <f>'4G RAN'!H26+EPC!H13</f>
        <v>0</v>
      </c>
      <c r="W105" s="19">
        <f>'4G RAN'!I26+EPC!I13</f>
        <v>0</v>
      </c>
      <c r="X105" s="19">
        <f>'4G RAN'!J26+EPC!J13</f>
        <v>0</v>
      </c>
      <c r="Y105" s="19">
        <f>'4G RAN'!K26+EPC!K13</f>
        <v>0</v>
      </c>
      <c r="Z105" s="19">
        <f>'4G RAN'!L26+EPC!L13</f>
        <v>0</v>
      </c>
      <c r="AA105" s="19">
        <f>'4G RAN'!M26+EPC!M13</f>
        <v>0</v>
      </c>
      <c r="AB105" s="41" t="e">
        <f>(AA105/U105)^(1/6)-1</f>
        <v>#DIV/0!</v>
      </c>
    </row>
    <row r="106" spans="1:28" ht="13.2" customHeight="1">
      <c r="B106" s="4" t="s">
        <v>38</v>
      </c>
      <c r="C106" s="19">
        <f>'2G 3G'!C22</f>
        <v>0</v>
      </c>
      <c r="D106" s="19">
        <f>'2G 3G'!D22</f>
        <v>0</v>
      </c>
      <c r="E106" s="19">
        <f>'2G 3G'!E22</f>
        <v>0</v>
      </c>
      <c r="F106" s="19">
        <f>'2G 3G'!F22</f>
        <v>0</v>
      </c>
      <c r="G106" s="19">
        <f>'2G 3G'!G22</f>
        <v>0</v>
      </c>
      <c r="H106" s="19">
        <f>'2G 3G'!H22</f>
        <v>0</v>
      </c>
      <c r="I106" s="19">
        <f>'2G 3G'!I22</f>
        <v>0</v>
      </c>
      <c r="J106" s="19">
        <f>'2G 3G'!J22</f>
        <v>0</v>
      </c>
      <c r="K106" s="19">
        <f>'2G 3G'!K22</f>
        <v>0</v>
      </c>
      <c r="L106" s="19">
        <f>'2G 3G'!L22</f>
        <v>0</v>
      </c>
      <c r="M106" s="19">
        <f>'2G 3G'!M22</f>
        <v>0</v>
      </c>
      <c r="N106" s="41" t="e">
        <f>(M106/G106)^(1/6)-1</f>
        <v>#DIV/0!</v>
      </c>
      <c r="P106" s="4" t="s">
        <v>38</v>
      </c>
      <c r="Q106" s="19">
        <f>'2G 3G'!C26</f>
        <v>0</v>
      </c>
      <c r="R106" s="19">
        <f>'2G 3G'!D26</f>
        <v>0</v>
      </c>
      <c r="S106" s="19">
        <f>'2G 3G'!E26</f>
        <v>0</v>
      </c>
      <c r="T106" s="19">
        <f>'2G 3G'!F26</f>
        <v>0</v>
      </c>
      <c r="U106" s="19">
        <f>'2G 3G'!G26</f>
        <v>0</v>
      </c>
      <c r="V106" s="19">
        <f>'2G 3G'!H26</f>
        <v>0</v>
      </c>
      <c r="W106" s="19">
        <f>'2G 3G'!I26</f>
        <v>0</v>
      </c>
      <c r="X106" s="19">
        <f>'2G 3G'!J26</f>
        <v>0</v>
      </c>
      <c r="Y106" s="19">
        <f>'2G 3G'!K26</f>
        <v>0</v>
      </c>
      <c r="Z106" s="19">
        <f>'2G 3G'!L26</f>
        <v>0</v>
      </c>
      <c r="AA106" s="19">
        <f>'2G 3G'!M26</f>
        <v>0</v>
      </c>
      <c r="AB106" s="41" t="e">
        <f>(AA106/U106)^(1/6)-1</f>
        <v>#DIV/0!</v>
      </c>
    </row>
    <row r="107" spans="1:28" ht="13.2" customHeight="1">
      <c r="B107" s="4" t="s">
        <v>72</v>
      </c>
      <c r="C107" s="19">
        <f t="shared" ref="C107:L107" si="14">C104+C105+C106</f>
        <v>0</v>
      </c>
      <c r="D107" s="19">
        <f t="shared" si="14"/>
        <v>0</v>
      </c>
      <c r="E107" s="19">
        <f t="shared" si="14"/>
        <v>0</v>
      </c>
      <c r="F107" s="19">
        <f t="shared" si="14"/>
        <v>0</v>
      </c>
      <c r="G107" s="19">
        <f t="shared" si="14"/>
        <v>0</v>
      </c>
      <c r="H107" s="19">
        <f t="shared" si="14"/>
        <v>0</v>
      </c>
      <c r="I107" s="19">
        <f t="shared" si="14"/>
        <v>0</v>
      </c>
      <c r="J107" s="19">
        <f t="shared" si="14"/>
        <v>0</v>
      </c>
      <c r="K107" s="19">
        <f t="shared" si="14"/>
        <v>0</v>
      </c>
      <c r="L107" s="19">
        <f t="shared" si="14"/>
        <v>0</v>
      </c>
      <c r="M107" s="19">
        <f t="shared" ref="M107" si="15">M104+M105+M106</f>
        <v>0</v>
      </c>
      <c r="N107" s="41" t="e">
        <f>(M107/G107)^(1/6)-1</f>
        <v>#DIV/0!</v>
      </c>
      <c r="P107" s="4" t="s">
        <v>72</v>
      </c>
      <c r="Q107" s="19">
        <f t="shared" ref="Q107:Z107" si="16">Q104+Q105+Q106</f>
        <v>0</v>
      </c>
      <c r="R107" s="19">
        <f t="shared" si="16"/>
        <v>0</v>
      </c>
      <c r="S107" s="19">
        <f t="shared" si="16"/>
        <v>0</v>
      </c>
      <c r="T107" s="19">
        <f t="shared" si="16"/>
        <v>0</v>
      </c>
      <c r="U107" s="19">
        <f t="shared" si="16"/>
        <v>0</v>
      </c>
      <c r="V107" s="19">
        <f t="shared" si="16"/>
        <v>0</v>
      </c>
      <c r="W107" s="19">
        <f t="shared" si="16"/>
        <v>0</v>
      </c>
      <c r="X107" s="19">
        <f t="shared" si="16"/>
        <v>0</v>
      </c>
      <c r="Y107" s="19">
        <f t="shared" si="16"/>
        <v>0</v>
      </c>
      <c r="Z107" s="19">
        <f t="shared" si="16"/>
        <v>0</v>
      </c>
      <c r="AA107" s="19">
        <f t="shared" ref="AA107" si="17">AA104+AA105+AA106</f>
        <v>0</v>
      </c>
      <c r="AB107" s="41" t="e">
        <f>(AA107/U107)^(1/6)-1</f>
        <v>#DIV/0!</v>
      </c>
    </row>
    <row r="108" spans="1:28" ht="13.2" customHeight="1">
      <c r="B108" s="35" t="s">
        <v>93</v>
      </c>
      <c r="C108" s="35"/>
      <c r="D108" s="29" t="e">
        <f>(D107-C107)/C107</f>
        <v>#DIV/0!</v>
      </c>
      <c r="E108" s="29" t="e">
        <f>(E107-D107)/D107</f>
        <v>#DIV/0!</v>
      </c>
      <c r="F108" s="29" t="e">
        <f>(F107-E107)/E107</f>
        <v>#DIV/0!</v>
      </c>
      <c r="G108" s="29" t="e">
        <f t="shared" ref="G108:M108" si="18">(G107-F107)/F107</f>
        <v>#DIV/0!</v>
      </c>
      <c r="H108" s="29" t="e">
        <f>(H107-G107)/G107</f>
        <v>#DIV/0!</v>
      </c>
      <c r="I108" s="29" t="e">
        <f t="shared" si="18"/>
        <v>#DIV/0!</v>
      </c>
      <c r="J108" s="29" t="e">
        <f t="shared" si="18"/>
        <v>#DIV/0!</v>
      </c>
      <c r="K108" s="39" t="e">
        <f t="shared" si="18"/>
        <v>#DIV/0!</v>
      </c>
      <c r="L108" s="39" t="e">
        <f t="shared" si="18"/>
        <v>#DIV/0!</v>
      </c>
      <c r="M108" s="39" t="e">
        <f t="shared" si="18"/>
        <v>#DIV/0!</v>
      </c>
      <c r="N108" s="42"/>
      <c r="P108" s="35" t="s">
        <v>93</v>
      </c>
      <c r="Q108" s="35"/>
      <c r="R108" s="29" t="e">
        <f t="shared" ref="R108:AA108" si="19">(R107-Q107)/Q107</f>
        <v>#DIV/0!</v>
      </c>
      <c r="S108" s="29" t="e">
        <f t="shared" si="19"/>
        <v>#DIV/0!</v>
      </c>
      <c r="T108" s="29" t="e">
        <f t="shared" si="19"/>
        <v>#DIV/0!</v>
      </c>
      <c r="U108" s="29" t="e">
        <f t="shared" si="19"/>
        <v>#DIV/0!</v>
      </c>
      <c r="V108" s="29" t="e">
        <f t="shared" si="19"/>
        <v>#DIV/0!</v>
      </c>
      <c r="W108" s="29" t="e">
        <f t="shared" si="19"/>
        <v>#DIV/0!</v>
      </c>
      <c r="X108" s="29" t="e">
        <f t="shared" si="19"/>
        <v>#DIV/0!</v>
      </c>
      <c r="Y108" s="39" t="e">
        <f t="shared" si="19"/>
        <v>#DIV/0!</v>
      </c>
      <c r="Z108" s="39" t="e">
        <f t="shared" si="19"/>
        <v>#DIV/0!</v>
      </c>
      <c r="AA108" s="39" t="e">
        <f t="shared" si="19"/>
        <v>#DIV/0!</v>
      </c>
      <c r="AB108" s="42"/>
    </row>
    <row r="109" spans="1:28" ht="13.2" customHeight="1">
      <c r="F109" s="55"/>
      <c r="G109" s="54"/>
      <c r="S109" s="55"/>
      <c r="T109" s="54"/>
    </row>
    <row r="110" spans="1:28" ht="13.2" customHeight="1"/>
    <row r="111" spans="1:28" ht="13.2" customHeight="1"/>
    <row r="112" spans="1:28" ht="13.2" customHeight="1"/>
    <row r="113" ht="13.2" customHeight="1"/>
    <row r="114" ht="13.2" customHeight="1"/>
    <row r="115" ht="13.2" customHeight="1"/>
    <row r="116" ht="13.2" customHeight="1"/>
    <row r="117" ht="13.2" customHeight="1"/>
    <row r="118" ht="13.2" customHeight="1"/>
    <row r="119" ht="13.2" customHeight="1"/>
    <row r="120" ht="13.2" customHeight="1"/>
    <row r="121" ht="13.2" customHeight="1"/>
    <row r="122" ht="13.2" customHeight="1"/>
    <row r="123" ht="13.2" customHeight="1"/>
    <row r="124" ht="13.2" customHeight="1"/>
    <row r="125" ht="13.2" customHeight="1"/>
    <row r="126" ht="13.2" customHeight="1"/>
    <row r="127" ht="13.2" customHeight="1"/>
    <row r="128" ht="13.2" customHeight="1"/>
    <row r="129" spans="1:28" s="48" customFormat="1" ht="22.05" customHeight="1">
      <c r="A129" s="50" t="s">
        <v>254</v>
      </c>
      <c r="P129" s="50" t="s">
        <v>255</v>
      </c>
      <c r="V129" s="47"/>
      <c r="X129" s="49"/>
    </row>
    <row r="130" spans="1:28" ht="13.2" customHeight="1">
      <c r="B130" s="54"/>
    </row>
    <row r="131" spans="1:28" ht="13.2" customHeight="1"/>
    <row r="132" spans="1:28" s="75" customFormat="1" ht="13.2" customHeight="1">
      <c r="B132" s="21" t="s">
        <v>97</v>
      </c>
      <c r="C132" s="21"/>
      <c r="D132" s="21"/>
      <c r="E132" s="21"/>
      <c r="N132" s="36" t="s">
        <v>96</v>
      </c>
      <c r="P132" s="21" t="s">
        <v>97</v>
      </c>
      <c r="Q132" s="21"/>
      <c r="R132" s="21"/>
      <c r="S132" s="21"/>
      <c r="AB132" s="36" t="s">
        <v>96</v>
      </c>
    </row>
    <row r="133" spans="1:28" s="75" customFormat="1" ht="13.2" customHeight="1">
      <c r="B133" s="121"/>
      <c r="C133" s="109">
        <v>2016</v>
      </c>
      <c r="D133" s="109">
        <v>2017</v>
      </c>
      <c r="E133" s="109">
        <v>2018</v>
      </c>
      <c r="F133" s="109">
        <v>2019</v>
      </c>
      <c r="G133" s="109">
        <v>2020</v>
      </c>
      <c r="H133" s="109">
        <v>2021</v>
      </c>
      <c r="I133" s="109">
        <v>2022</v>
      </c>
      <c r="J133" s="109">
        <v>2023</v>
      </c>
      <c r="K133" s="109">
        <v>2024</v>
      </c>
      <c r="L133" s="109">
        <v>2025</v>
      </c>
      <c r="M133" s="109">
        <v>2026</v>
      </c>
      <c r="N133" s="132" t="s">
        <v>220</v>
      </c>
      <c r="P133" s="121"/>
      <c r="Q133" s="121">
        <v>2016</v>
      </c>
      <c r="R133" s="121">
        <v>2017</v>
      </c>
      <c r="S133" s="109">
        <v>2018</v>
      </c>
      <c r="T133" s="109">
        <v>2019</v>
      </c>
      <c r="U133" s="109">
        <v>2020</v>
      </c>
      <c r="V133" s="109">
        <v>2021</v>
      </c>
      <c r="W133" s="109">
        <v>2022</v>
      </c>
      <c r="X133" s="109">
        <v>2023</v>
      </c>
      <c r="Y133" s="109">
        <v>2024</v>
      </c>
      <c r="Z133" s="109">
        <v>2025</v>
      </c>
      <c r="AA133" s="109">
        <v>2026</v>
      </c>
      <c r="AB133" s="132" t="s">
        <v>220</v>
      </c>
    </row>
    <row r="134" spans="1:28" s="75" customFormat="1" ht="13.2" customHeight="1">
      <c r="B134" s="76" t="s">
        <v>107</v>
      </c>
      <c r="C134" s="19">
        <f>'5G RAN'!C32+'5GC'!C11</f>
        <v>0</v>
      </c>
      <c r="D134" s="19">
        <f>'5G RAN'!D32+'5GC'!D11</f>
        <v>0</v>
      </c>
      <c r="E134" s="19">
        <f>'5G RAN'!E32+'5GC'!E11</f>
        <v>0</v>
      </c>
      <c r="F134" s="19">
        <f>'5G RAN'!F32+'5GC'!F11</f>
        <v>0</v>
      </c>
      <c r="G134" s="19">
        <f>'5G RAN'!G32+'5GC'!G11</f>
        <v>0</v>
      </c>
      <c r="H134" s="19">
        <f>'5G RAN'!H32+'5GC'!H11</f>
        <v>0</v>
      </c>
      <c r="I134" s="19">
        <f>'5G RAN'!I32+'5GC'!I11</f>
        <v>0</v>
      </c>
      <c r="J134" s="19">
        <f>'5G RAN'!J32+'5GC'!J11</f>
        <v>0</v>
      </c>
      <c r="K134" s="19">
        <f>'5G RAN'!K32+'5GC'!K11</f>
        <v>0</v>
      </c>
      <c r="L134" s="19">
        <f>'5G RAN'!L32+'5GC'!L11</f>
        <v>0</v>
      </c>
      <c r="M134" s="19">
        <f>'5G RAN'!M32+'5GC'!M11</f>
        <v>0</v>
      </c>
      <c r="N134" s="37" t="e">
        <f>(M134/G134)^(1/6)-1</f>
        <v>#DIV/0!</v>
      </c>
      <c r="P134" s="76" t="s">
        <v>107</v>
      </c>
      <c r="Q134" s="19">
        <f>'5G RAN'!C36+'5GC'!C15</f>
        <v>0</v>
      </c>
      <c r="R134" s="19">
        <f>'5G RAN'!D36+'5GC'!D15</f>
        <v>0</v>
      </c>
      <c r="S134" s="19">
        <f>'5G RAN'!E36+'5GC'!E15</f>
        <v>0</v>
      </c>
      <c r="T134" s="19">
        <f>'5G RAN'!F36+'5GC'!F15</f>
        <v>0</v>
      </c>
      <c r="U134" s="19">
        <f>'5G RAN'!G36+'5GC'!G15</f>
        <v>0</v>
      </c>
      <c r="V134" s="19">
        <f>'5G RAN'!H36+'5GC'!H15</f>
        <v>0</v>
      </c>
      <c r="W134" s="19">
        <f>'5G RAN'!I36+'5GC'!I15</f>
        <v>0</v>
      </c>
      <c r="X134" s="19">
        <f>'5G RAN'!J36+'5GC'!J15</f>
        <v>0</v>
      </c>
      <c r="Y134" s="19">
        <f>'5G RAN'!K36+'5GC'!K15</f>
        <v>0</v>
      </c>
      <c r="Z134" s="19">
        <f>'5G RAN'!L36+'5GC'!L15</f>
        <v>0</v>
      </c>
      <c r="AA134" s="19">
        <f>'5G RAN'!M36+'5GC'!M15</f>
        <v>0</v>
      </c>
      <c r="AB134" s="37" t="e">
        <f>(AA134/U134)^(1/6)-1</f>
        <v>#DIV/0!</v>
      </c>
    </row>
    <row r="135" spans="1:28" s="75" customFormat="1" ht="13.2" customHeight="1">
      <c r="B135" s="76" t="s">
        <v>108</v>
      </c>
      <c r="C135" s="19">
        <f>'4G RAN'!C24+EPC!C11</f>
        <v>0</v>
      </c>
      <c r="D135" s="19">
        <f>'4G RAN'!D24+EPC!D11</f>
        <v>0</v>
      </c>
      <c r="E135" s="19">
        <f>'4G RAN'!E24+EPC!E11</f>
        <v>0</v>
      </c>
      <c r="F135" s="19">
        <f>'4G RAN'!F24+EPC!F11</f>
        <v>0</v>
      </c>
      <c r="G135" s="19">
        <f>'4G RAN'!G24+EPC!G11</f>
        <v>0</v>
      </c>
      <c r="H135" s="19">
        <f>'4G RAN'!H24+EPC!H11</f>
        <v>0</v>
      </c>
      <c r="I135" s="19">
        <f>'4G RAN'!I24+EPC!I11</f>
        <v>0</v>
      </c>
      <c r="J135" s="19">
        <f>'4G RAN'!J24+EPC!J11</f>
        <v>0</v>
      </c>
      <c r="K135" s="19">
        <f>'4G RAN'!K24+EPC!K11</f>
        <v>0</v>
      </c>
      <c r="L135" s="19">
        <f>'4G RAN'!L24+EPC!L11</f>
        <v>0</v>
      </c>
      <c r="M135" s="19">
        <f>'4G RAN'!M24+EPC!M11</f>
        <v>0</v>
      </c>
      <c r="N135" s="41" t="e">
        <f>(M135/G135)^(1/6)-1</f>
        <v>#DIV/0!</v>
      </c>
      <c r="P135" s="76" t="s">
        <v>108</v>
      </c>
      <c r="Q135" s="19">
        <f>'4G RAN'!C28+EPC!C15</f>
        <v>0</v>
      </c>
      <c r="R135" s="19">
        <f>'4G RAN'!D28+EPC!D15</f>
        <v>0</v>
      </c>
      <c r="S135" s="19">
        <f>'4G RAN'!E28+EPC!E15</f>
        <v>0</v>
      </c>
      <c r="T135" s="19">
        <f>'4G RAN'!F28+EPC!F15</f>
        <v>0</v>
      </c>
      <c r="U135" s="19">
        <f>'4G RAN'!G28+EPC!G15</f>
        <v>0</v>
      </c>
      <c r="V135" s="19">
        <f>'4G RAN'!H28+EPC!H15</f>
        <v>0</v>
      </c>
      <c r="W135" s="19">
        <f>'4G RAN'!I28+EPC!I15</f>
        <v>0</v>
      </c>
      <c r="X135" s="19">
        <f>'4G RAN'!J28+EPC!J15</f>
        <v>0</v>
      </c>
      <c r="Y135" s="19">
        <f>'4G RAN'!K28+EPC!K15</f>
        <v>0</v>
      </c>
      <c r="Z135" s="19">
        <f>'4G RAN'!L28+EPC!L15</f>
        <v>0</v>
      </c>
      <c r="AA135" s="19">
        <f>'4G RAN'!M28+EPC!M15</f>
        <v>0</v>
      </c>
      <c r="AB135" s="41" t="e">
        <f>(AA135/U135)^(1/6)-1</f>
        <v>#DIV/0!</v>
      </c>
    </row>
    <row r="136" spans="1:28" s="75" customFormat="1" ht="13.2" customHeight="1">
      <c r="B136" s="76" t="s">
        <v>38</v>
      </c>
      <c r="C136" s="19">
        <f>'2G 3G'!C24</f>
        <v>0</v>
      </c>
      <c r="D136" s="19">
        <f>'2G 3G'!D24</f>
        <v>0</v>
      </c>
      <c r="E136" s="19">
        <f>'2G 3G'!E24</f>
        <v>0</v>
      </c>
      <c r="F136" s="19">
        <f>'2G 3G'!F24</f>
        <v>0</v>
      </c>
      <c r="G136" s="19">
        <f>'2G 3G'!G24</f>
        <v>0</v>
      </c>
      <c r="H136" s="19">
        <f>'2G 3G'!H24</f>
        <v>0</v>
      </c>
      <c r="I136" s="19">
        <f>'2G 3G'!I24</f>
        <v>0</v>
      </c>
      <c r="J136" s="19">
        <f>'2G 3G'!J24</f>
        <v>0</v>
      </c>
      <c r="K136" s="19">
        <f>'2G 3G'!K24</f>
        <v>0</v>
      </c>
      <c r="L136" s="19">
        <f>'2G 3G'!L24</f>
        <v>0</v>
      </c>
      <c r="M136" s="19">
        <f>'2G 3G'!M24</f>
        <v>0</v>
      </c>
      <c r="N136" s="41" t="e">
        <f>(M136/G136)^(1/6)-1</f>
        <v>#DIV/0!</v>
      </c>
      <c r="P136" s="76" t="s">
        <v>38</v>
      </c>
      <c r="Q136" s="19">
        <f>'2G 3G'!C28</f>
        <v>0</v>
      </c>
      <c r="R136" s="19">
        <f>'2G 3G'!D28</f>
        <v>0</v>
      </c>
      <c r="S136" s="19">
        <f>'2G 3G'!E28</f>
        <v>0</v>
      </c>
      <c r="T136" s="19">
        <f>'2G 3G'!F28</f>
        <v>0</v>
      </c>
      <c r="U136" s="19">
        <f>'2G 3G'!G28</f>
        <v>0</v>
      </c>
      <c r="V136" s="19">
        <f>'2G 3G'!H28</f>
        <v>0</v>
      </c>
      <c r="W136" s="19">
        <f>'2G 3G'!I28</f>
        <v>0</v>
      </c>
      <c r="X136" s="19">
        <f>'2G 3G'!J28</f>
        <v>0</v>
      </c>
      <c r="Y136" s="19">
        <f>'2G 3G'!K28</f>
        <v>0</v>
      </c>
      <c r="Z136" s="19">
        <f>'2G 3G'!L28</f>
        <v>0</v>
      </c>
      <c r="AA136" s="19">
        <f>'2G 3G'!M28</f>
        <v>0</v>
      </c>
      <c r="AB136" s="41" t="e">
        <f>(AA136/U136)^(1/6)-1</f>
        <v>#DIV/0!</v>
      </c>
    </row>
    <row r="137" spans="1:28" s="75" customFormat="1" ht="13.2" customHeight="1">
      <c r="B137" s="76" t="s">
        <v>72</v>
      </c>
      <c r="C137" s="19">
        <f t="shared" ref="C137:L137" si="20">C134+C135+C136</f>
        <v>0</v>
      </c>
      <c r="D137" s="19">
        <f t="shared" si="20"/>
        <v>0</v>
      </c>
      <c r="E137" s="19">
        <f t="shared" si="20"/>
        <v>0</v>
      </c>
      <c r="F137" s="19">
        <f t="shared" si="20"/>
        <v>0</v>
      </c>
      <c r="G137" s="19">
        <f t="shared" si="20"/>
        <v>0</v>
      </c>
      <c r="H137" s="19">
        <f t="shared" si="20"/>
        <v>0</v>
      </c>
      <c r="I137" s="19">
        <f t="shared" si="20"/>
        <v>0</v>
      </c>
      <c r="J137" s="19">
        <f t="shared" si="20"/>
        <v>0</v>
      </c>
      <c r="K137" s="19">
        <f t="shared" si="20"/>
        <v>0</v>
      </c>
      <c r="L137" s="19">
        <f t="shared" si="20"/>
        <v>0</v>
      </c>
      <c r="M137" s="19">
        <f t="shared" ref="M137" si="21">M134+M135+M136</f>
        <v>0</v>
      </c>
      <c r="N137" s="41" t="e">
        <f>(M137/G137)^(1/6)-1</f>
        <v>#DIV/0!</v>
      </c>
      <c r="P137" s="76" t="s">
        <v>72</v>
      </c>
      <c r="Q137" s="19">
        <f t="shared" ref="Q137:Y137" si="22">Q134+Q135+Q136</f>
        <v>0</v>
      </c>
      <c r="R137" s="19">
        <f t="shared" si="22"/>
        <v>0</v>
      </c>
      <c r="S137" s="19">
        <f t="shared" si="22"/>
        <v>0</v>
      </c>
      <c r="T137" s="19">
        <f t="shared" si="22"/>
        <v>0</v>
      </c>
      <c r="U137" s="19">
        <f t="shared" si="22"/>
        <v>0</v>
      </c>
      <c r="V137" s="19">
        <f t="shared" si="22"/>
        <v>0</v>
      </c>
      <c r="W137" s="19">
        <f t="shared" si="22"/>
        <v>0</v>
      </c>
      <c r="X137" s="19">
        <f t="shared" si="22"/>
        <v>0</v>
      </c>
      <c r="Y137" s="19">
        <f t="shared" si="22"/>
        <v>0</v>
      </c>
      <c r="Z137" s="19">
        <f>Z134+Z135+Z136</f>
        <v>0</v>
      </c>
      <c r="AA137" s="19">
        <f>AA134+AA135+AA136</f>
        <v>0</v>
      </c>
      <c r="AB137" s="41" t="e">
        <f>(AA137/U137)^(1/6)-1</f>
        <v>#DIV/0!</v>
      </c>
    </row>
    <row r="138" spans="1:28" s="75" customFormat="1" ht="13.2" customHeight="1">
      <c r="B138" s="110" t="s">
        <v>93</v>
      </c>
      <c r="C138" s="110"/>
      <c r="D138" s="29" t="e">
        <f t="shared" ref="D138:M138" si="23">(D137-C137)/C137</f>
        <v>#DIV/0!</v>
      </c>
      <c r="E138" s="29" t="e">
        <f t="shared" si="23"/>
        <v>#DIV/0!</v>
      </c>
      <c r="F138" s="29" t="e">
        <f t="shared" si="23"/>
        <v>#DIV/0!</v>
      </c>
      <c r="G138" s="29" t="e">
        <f t="shared" si="23"/>
        <v>#DIV/0!</v>
      </c>
      <c r="H138" s="29" t="e">
        <f>(H137-G137)/G137</f>
        <v>#DIV/0!</v>
      </c>
      <c r="I138" s="29" t="e">
        <f t="shared" si="23"/>
        <v>#DIV/0!</v>
      </c>
      <c r="J138" s="29" t="e">
        <f t="shared" si="23"/>
        <v>#DIV/0!</v>
      </c>
      <c r="K138" s="39" t="e">
        <f t="shared" si="23"/>
        <v>#DIV/0!</v>
      </c>
      <c r="L138" s="39" t="e">
        <f t="shared" si="23"/>
        <v>#DIV/0!</v>
      </c>
      <c r="M138" s="39" t="e">
        <f t="shared" si="23"/>
        <v>#DIV/0!</v>
      </c>
      <c r="N138" s="128"/>
      <c r="P138" s="110" t="s">
        <v>93</v>
      </c>
      <c r="Q138" s="110"/>
      <c r="R138" s="29" t="e">
        <f t="shared" ref="R138:Y138" si="24">(R137-Q137)/Q137</f>
        <v>#DIV/0!</v>
      </c>
      <c r="S138" s="29" t="e">
        <f t="shared" si="24"/>
        <v>#DIV/0!</v>
      </c>
      <c r="T138" s="29" t="e">
        <f t="shared" si="24"/>
        <v>#DIV/0!</v>
      </c>
      <c r="U138" s="29" t="e">
        <f t="shared" si="24"/>
        <v>#DIV/0!</v>
      </c>
      <c r="V138" s="29" t="e">
        <f t="shared" si="24"/>
        <v>#DIV/0!</v>
      </c>
      <c r="W138" s="29" t="e">
        <f t="shared" si="24"/>
        <v>#DIV/0!</v>
      </c>
      <c r="X138" s="29" t="e">
        <f t="shared" si="24"/>
        <v>#DIV/0!</v>
      </c>
      <c r="Y138" s="39" t="e">
        <f t="shared" si="24"/>
        <v>#DIV/0!</v>
      </c>
      <c r="Z138" s="39" t="e">
        <f>(Z137-Y137)/Y137</f>
        <v>#DIV/0!</v>
      </c>
      <c r="AA138" s="39" t="e">
        <f>(AA137-Z137)/Z137</f>
        <v>#DIV/0!</v>
      </c>
      <c r="AB138" s="128"/>
    </row>
    <row r="139" spans="1:28" ht="13.2" customHeight="1">
      <c r="F139" s="55"/>
      <c r="G139" s="54"/>
      <c r="S139" s="55"/>
      <c r="T139" s="54"/>
    </row>
    <row r="140" spans="1:28" ht="13.2" customHeight="1"/>
    <row r="141" spans="1:28" ht="13.2" customHeight="1"/>
    <row r="142" spans="1:28" ht="13.2" customHeight="1"/>
    <row r="143" spans="1:28" ht="13.2" customHeight="1"/>
    <row r="144" spans="1:28" ht="13.2" customHeight="1"/>
    <row r="145" ht="13.2" customHeight="1"/>
    <row r="146" ht="13.2" customHeight="1"/>
    <row r="147" ht="13.2" customHeight="1"/>
    <row r="148" ht="13.2" customHeight="1"/>
    <row r="149" ht="13.2" customHeight="1"/>
    <row r="150" ht="13.2" customHeight="1"/>
    <row r="151" ht="13.2" customHeight="1"/>
    <row r="152" ht="13.2" customHeight="1"/>
    <row r="153" ht="13.2" customHeight="1"/>
    <row r="154" ht="13.2" customHeight="1"/>
    <row r="155" ht="13.2" customHeight="1"/>
    <row r="156" ht="13.2" customHeight="1"/>
    <row r="157" ht="13.2" customHeight="1"/>
    <row r="158" ht="13.2" customHeight="1"/>
  </sheetData>
  <phoneticPr fontId="17" type="noConversion"/>
  <pageMargins left="0.7" right="0.7" top="0.75" bottom="0.75" header="0.3" footer="0.3"/>
  <pageSetup orientation="portrait" r:id="rId1"/>
  <ignoredErrors>
    <ignoredError sqref="E23 E2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C394-15C1-4365-B772-8F18EBC1C1C7}">
  <sheetPr>
    <tabColor rgb="FFCCFFCC"/>
  </sheetPr>
  <dimension ref="B2:Y82"/>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24" width="8.6640625" style="1"/>
    <col min="25" max="25" width="16" style="1" bestFit="1" customWidth="1"/>
    <col min="26" max="16384" width="8.6640625" style="1"/>
  </cols>
  <sheetData>
    <row r="2" spans="2:19" ht="17.399999999999999">
      <c r="B2" s="28" t="str">
        <f>Introduction!B2</f>
        <v>LightCounting Wireless Infrastructure Shares, Size &amp; Forecast - 1Q21</v>
      </c>
    </row>
    <row r="3" spans="2:19" ht="15">
      <c r="B3" s="236" t="str">
        <f>Introduction!B3</f>
        <v>May 2021 - Sample template for illustrative purposes only</v>
      </c>
    </row>
    <row r="4" spans="2:19" ht="15">
      <c r="B4" s="27"/>
    </row>
    <row r="5" spans="2:19" ht="15.6">
      <c r="B5" s="88" t="s">
        <v>230</v>
      </c>
      <c r="C5" s="25"/>
    </row>
    <row r="7" spans="2:19">
      <c r="B7" s="21" t="s">
        <v>226</v>
      </c>
      <c r="N7" s="21" t="s">
        <v>227</v>
      </c>
    </row>
    <row r="8" spans="2:19" ht="13.2" customHeight="1">
      <c r="B8" s="121" t="s">
        <v>6</v>
      </c>
      <c r="C8" s="109" t="s">
        <v>75</v>
      </c>
      <c r="D8" s="109" t="s">
        <v>76</v>
      </c>
      <c r="E8" s="109" t="s">
        <v>77</v>
      </c>
      <c r="F8" s="109" t="s">
        <v>78</v>
      </c>
      <c r="G8" s="109" t="s">
        <v>79</v>
      </c>
      <c r="H8" s="109" t="s">
        <v>80</v>
      </c>
      <c r="I8" s="109" t="s">
        <v>81</v>
      </c>
      <c r="J8" s="109" t="s">
        <v>82</v>
      </c>
      <c r="K8" s="109" t="s">
        <v>83</v>
      </c>
      <c r="L8" s="109" t="s">
        <v>84</v>
      </c>
      <c r="M8" s="75"/>
      <c r="N8" s="108" t="str">
        <f>B8</f>
        <v>Vendor</v>
      </c>
      <c r="O8" s="109">
        <v>2019</v>
      </c>
      <c r="P8" s="109">
        <v>2020</v>
      </c>
      <c r="Q8" s="109">
        <v>2021</v>
      </c>
      <c r="R8" s="109">
        <v>2022</v>
      </c>
      <c r="S8" s="109">
        <v>2023</v>
      </c>
    </row>
    <row r="9" spans="2:19" ht="13.2" customHeight="1">
      <c r="B9" s="76" t="s">
        <v>9</v>
      </c>
      <c r="C9" s="19">
        <f>'EPC vEPC Market Shares'!C10+'5GC Market Shares'!C9</f>
        <v>0</v>
      </c>
      <c r="D9" s="19">
        <f>'EPC vEPC Market Shares'!D10+'5GC Market Shares'!D9</f>
        <v>0</v>
      </c>
      <c r="E9" s="19">
        <f>'EPC vEPC Market Shares'!E10+'5GC Market Shares'!E9</f>
        <v>0</v>
      </c>
      <c r="F9" s="19">
        <f>'EPC vEPC Market Shares'!F10+'5GC Market Shares'!F9</f>
        <v>0</v>
      </c>
      <c r="G9" s="19">
        <f>'EPC vEPC Market Shares'!G10+'5GC Market Shares'!G9</f>
        <v>0</v>
      </c>
      <c r="H9" s="19">
        <f>'EPC vEPC Market Shares'!H10+'5GC Market Shares'!H9</f>
        <v>0</v>
      </c>
      <c r="I9" s="19">
        <f>'EPC vEPC Market Shares'!I10+'5GC Market Shares'!I9</f>
        <v>0</v>
      </c>
      <c r="J9" s="19">
        <f>'EPC vEPC Market Shares'!J10+'5GC Market Shares'!J9</f>
        <v>0</v>
      </c>
      <c r="K9" s="19">
        <f>'EPC vEPC Market Shares'!K10+'5GC Market Shares'!K9</f>
        <v>0</v>
      </c>
      <c r="L9" s="19"/>
      <c r="M9" s="75"/>
      <c r="N9" s="146" t="str">
        <f t="shared" ref="N9" si="0">B9</f>
        <v>Cisco</v>
      </c>
      <c r="O9" s="32">
        <f t="shared" ref="O9:O18" si="1">SUM(C9:F9)</f>
        <v>0</v>
      </c>
      <c r="P9" s="32">
        <f>SUM(G9:J9)</f>
        <v>0</v>
      </c>
      <c r="Q9" s="19"/>
      <c r="R9" s="19"/>
      <c r="S9" s="19"/>
    </row>
    <row r="10" spans="2:19" ht="13.2" customHeight="1">
      <c r="B10" s="76" t="s">
        <v>11</v>
      </c>
      <c r="C10" s="19">
        <f>'5G RAN Market Shares'!C53+'4G RAN Market Shares'!C9+'EPC vEPC Market Shares'!C11+'2G 3G Market Shares'!C9+'5GC Market Shares'!$C$10</f>
        <v>0</v>
      </c>
      <c r="D10" s="19">
        <f>'5G RAN Market Shares'!D53+'4G RAN Market Shares'!D9+'EPC vEPC Market Shares'!D11+'2G 3G Market Shares'!D9+'5GC Market Shares'!D10</f>
        <v>0</v>
      </c>
      <c r="E10" s="19">
        <f>'5G RAN Market Shares'!E53+'4G RAN Market Shares'!E9+'EPC vEPC Market Shares'!E11+'2G 3G Market Shares'!E9+'5GC Market Shares'!E10</f>
        <v>0</v>
      </c>
      <c r="F10" s="19">
        <f>'5G RAN Market Shares'!F53+'4G RAN Market Shares'!F9+'EPC vEPC Market Shares'!F11+'2G 3G Market Shares'!F9+'5GC Market Shares'!F10</f>
        <v>0</v>
      </c>
      <c r="G10" s="19">
        <f>'5G RAN Market Shares'!G53+'4G RAN Market Shares'!G9+'EPC vEPC Market Shares'!G11+'2G 3G Market Shares'!G9+'5GC Market Shares'!G10</f>
        <v>0</v>
      </c>
      <c r="H10" s="19">
        <f>'5G RAN Market Shares'!H53+'4G RAN Market Shares'!H9+'EPC vEPC Market Shares'!H11+'2G 3G Market Shares'!H9+'5GC Market Shares'!H10</f>
        <v>0</v>
      </c>
      <c r="I10" s="19">
        <f>'5G RAN Market Shares'!I53+'4G RAN Market Shares'!I9+'EPC vEPC Market Shares'!I11+'2G 3G Market Shares'!I9+'5GC Market Shares'!I10</f>
        <v>0</v>
      </c>
      <c r="J10" s="19">
        <f>'5G RAN Market Shares'!J53+'4G RAN Market Shares'!J9+'EPC vEPC Market Shares'!J11+'2G 3G Market Shares'!J9+'5GC Market Shares'!J10</f>
        <v>0</v>
      </c>
      <c r="K10" s="19">
        <f>'5G RAN Market Shares'!K53+'4G RAN Market Shares'!K9+'EPC vEPC Market Shares'!K11+'2G 3G Market Shares'!K9+'5GC Market Shares'!K10</f>
        <v>0</v>
      </c>
      <c r="L10" s="19"/>
      <c r="M10" s="75"/>
      <c r="N10" s="146" t="str">
        <f t="shared" ref="N10:N18" si="2">B10</f>
        <v>Ericsson</v>
      </c>
      <c r="O10" s="32">
        <f t="shared" si="1"/>
        <v>0</v>
      </c>
      <c r="P10" s="32">
        <f t="shared" ref="P10:P18" si="3">SUM(G10:J10)</f>
        <v>0</v>
      </c>
      <c r="Q10" s="19"/>
      <c r="R10" s="19"/>
      <c r="S10" s="19"/>
    </row>
    <row r="11" spans="2:19" ht="13.2" customHeight="1">
      <c r="B11" s="76" t="s">
        <v>3</v>
      </c>
      <c r="C11" s="19">
        <f>'5G RAN Market Shares'!C54+'4G RAN Market Shares'!C10+'2G 3G Market Shares'!C10</f>
        <v>0</v>
      </c>
      <c r="D11" s="19">
        <f>'5G RAN Market Shares'!D54+'4G RAN Market Shares'!D10+'2G 3G Market Shares'!D10</f>
        <v>0</v>
      </c>
      <c r="E11" s="19">
        <f>'5G RAN Market Shares'!E54+'4G RAN Market Shares'!E10+'2G 3G Market Shares'!E10</f>
        <v>0</v>
      </c>
      <c r="F11" s="19">
        <f>'5G RAN Market Shares'!F54+'4G RAN Market Shares'!F10+'2G 3G Market Shares'!F10</f>
        <v>0</v>
      </c>
      <c r="G11" s="19">
        <f>'5G RAN Market Shares'!G54+'4G RAN Market Shares'!G10+'2G 3G Market Shares'!G10</f>
        <v>0</v>
      </c>
      <c r="H11" s="19">
        <f>'5G RAN Market Shares'!H54+'4G RAN Market Shares'!H10+'2G 3G Market Shares'!H10</f>
        <v>0</v>
      </c>
      <c r="I11" s="19">
        <f>'5G RAN Market Shares'!I54+'4G RAN Market Shares'!I10+'2G 3G Market Shares'!I10</f>
        <v>0</v>
      </c>
      <c r="J11" s="19">
        <f>'5G RAN Market Shares'!J54+'4G RAN Market Shares'!J10+'2G 3G Market Shares'!J10</f>
        <v>0</v>
      </c>
      <c r="K11" s="19">
        <f>'5G RAN Market Shares'!K54+'4G RAN Market Shares'!K10+'2G 3G Market Shares'!K10</f>
        <v>0</v>
      </c>
      <c r="L11" s="19"/>
      <c r="M11" s="75"/>
      <c r="N11" s="146" t="str">
        <f t="shared" si="2"/>
        <v>Fujitsu</v>
      </c>
      <c r="O11" s="32">
        <f t="shared" si="1"/>
        <v>0</v>
      </c>
      <c r="P11" s="32">
        <f t="shared" si="3"/>
        <v>0</v>
      </c>
      <c r="Q11" s="19"/>
      <c r="R11" s="19"/>
      <c r="S11" s="19"/>
    </row>
    <row r="12" spans="2:19" ht="13.2" customHeight="1">
      <c r="B12" s="76" t="s">
        <v>17</v>
      </c>
      <c r="C12" s="19">
        <f>'5G RAN Market Shares'!C55+'4G RAN Market Shares'!C11+'EPC vEPC Market Shares'!C12+'2G 3G Market Shares'!C12+'5GC Market Shares'!C11</f>
        <v>0</v>
      </c>
      <c r="D12" s="19">
        <f>'5G RAN Market Shares'!D55+'4G RAN Market Shares'!D11+'EPC vEPC Market Shares'!D12+'2G 3G Market Shares'!D12+'5GC Market Shares'!D11</f>
        <v>0</v>
      </c>
      <c r="E12" s="19">
        <f>'5G RAN Market Shares'!E55+'4G RAN Market Shares'!E11+'EPC vEPC Market Shares'!E12+'2G 3G Market Shares'!E12+'5GC Market Shares'!E11</f>
        <v>0</v>
      </c>
      <c r="F12" s="19">
        <f>'5G RAN Market Shares'!F55+'4G RAN Market Shares'!F11+'EPC vEPC Market Shares'!F12+'2G 3G Market Shares'!F12+'5GC Market Shares'!F11</f>
        <v>0</v>
      </c>
      <c r="G12" s="19">
        <f>'5G RAN Market Shares'!G55+'4G RAN Market Shares'!G11+'EPC vEPC Market Shares'!G12+'2G 3G Market Shares'!G12+'5GC Market Shares'!G11</f>
        <v>0</v>
      </c>
      <c r="H12" s="19">
        <f>'5G RAN Market Shares'!H55+'4G RAN Market Shares'!H11+'EPC vEPC Market Shares'!H12+'2G 3G Market Shares'!H12+'5GC Market Shares'!H11</f>
        <v>0</v>
      </c>
      <c r="I12" s="19">
        <f>'5G RAN Market Shares'!I55+'4G RAN Market Shares'!I11+'EPC vEPC Market Shares'!I12+'2G 3G Market Shares'!I12+'5GC Market Shares'!I11</f>
        <v>0</v>
      </c>
      <c r="J12" s="19">
        <f>'5G RAN Market Shares'!J55+'4G RAN Market Shares'!J11+'EPC vEPC Market Shares'!J12+'2G 3G Market Shares'!J12+'5GC Market Shares'!J11</f>
        <v>0</v>
      </c>
      <c r="K12" s="19">
        <f>'5G RAN Market Shares'!K55+'4G RAN Market Shares'!K11+'EPC vEPC Market Shares'!K12+'2G 3G Market Shares'!K12+'5GC Market Shares'!K11</f>
        <v>0</v>
      </c>
      <c r="L12" s="19"/>
      <c r="M12" s="75"/>
      <c r="N12" s="146" t="str">
        <f t="shared" si="2"/>
        <v>Huawei</v>
      </c>
      <c r="O12" s="32">
        <f t="shared" si="1"/>
        <v>0</v>
      </c>
      <c r="P12" s="32">
        <f t="shared" si="3"/>
        <v>0</v>
      </c>
      <c r="Q12" s="19"/>
      <c r="R12" s="19"/>
      <c r="S12" s="19"/>
    </row>
    <row r="13" spans="2:19" ht="13.2" customHeight="1">
      <c r="B13" s="76" t="s">
        <v>20</v>
      </c>
      <c r="C13" s="19">
        <f>'5G RAN Market Shares'!C56+'4G RAN Market Shares'!C12+'EPC vEPC Market Shares'!C13+'5GC Market Shares'!C12</f>
        <v>0</v>
      </c>
      <c r="D13" s="19">
        <f>'5G RAN Market Shares'!D56+'4G RAN Market Shares'!D12+'EPC vEPC Market Shares'!D13+'5GC Market Shares'!D12</f>
        <v>0</v>
      </c>
      <c r="E13" s="19">
        <f>'5G RAN Market Shares'!E56+'4G RAN Market Shares'!E12+'EPC vEPC Market Shares'!E13+'5GC Market Shares'!E12</f>
        <v>0</v>
      </c>
      <c r="F13" s="19">
        <f>'5G RAN Market Shares'!F56+'4G RAN Market Shares'!F12+'EPC vEPC Market Shares'!F13+'5GC Market Shares'!F12</f>
        <v>0</v>
      </c>
      <c r="G13" s="19">
        <f>'5G RAN Market Shares'!G56+'4G RAN Market Shares'!G12+'EPC vEPC Market Shares'!G13+'5GC Market Shares'!G12</f>
        <v>0</v>
      </c>
      <c r="H13" s="19">
        <f>'5G RAN Market Shares'!H56+'4G RAN Market Shares'!H12+'EPC vEPC Market Shares'!H13+'5GC Market Shares'!H12</f>
        <v>0</v>
      </c>
      <c r="I13" s="19">
        <f>'5G RAN Market Shares'!I56+'4G RAN Market Shares'!I12+'EPC vEPC Market Shares'!I13+'5GC Market Shares'!I12</f>
        <v>0</v>
      </c>
      <c r="J13" s="19">
        <f>'5G RAN Market Shares'!J56+'4G RAN Market Shares'!J12+'EPC vEPC Market Shares'!J13+'5GC Market Shares'!J12</f>
        <v>0</v>
      </c>
      <c r="K13" s="19">
        <f>'5G RAN Market Shares'!K56+'4G RAN Market Shares'!K12+'EPC vEPC Market Shares'!K13+'5GC Market Shares'!K12</f>
        <v>0</v>
      </c>
      <c r="L13" s="19"/>
      <c r="M13" s="75"/>
      <c r="N13" s="146" t="str">
        <f t="shared" si="2"/>
        <v>Mavenir</v>
      </c>
      <c r="O13" s="32">
        <f t="shared" si="1"/>
        <v>0</v>
      </c>
      <c r="P13" s="32">
        <f t="shared" si="3"/>
        <v>0</v>
      </c>
      <c r="Q13" s="19"/>
      <c r="R13" s="19"/>
      <c r="S13" s="19"/>
    </row>
    <row r="14" spans="2:19" ht="13.2" customHeight="1">
      <c r="B14" s="76" t="s">
        <v>2</v>
      </c>
      <c r="C14" s="19">
        <f>'5G RAN Market Shares'!C57+'4G RAN Market Shares'!C13</f>
        <v>0</v>
      </c>
      <c r="D14" s="19">
        <f>'5G RAN Market Shares'!D57+'4G RAN Market Shares'!D13</f>
        <v>0</v>
      </c>
      <c r="E14" s="19">
        <f>'5G RAN Market Shares'!E57+'4G RAN Market Shares'!E13</f>
        <v>0</v>
      </c>
      <c r="F14" s="19">
        <f>'5G RAN Market Shares'!F57+'4G RAN Market Shares'!F13</f>
        <v>0</v>
      </c>
      <c r="G14" s="19">
        <f>'5G RAN Market Shares'!G57+'4G RAN Market Shares'!G13</f>
        <v>0</v>
      </c>
      <c r="H14" s="19">
        <f>'5G RAN Market Shares'!H57+'4G RAN Market Shares'!H13</f>
        <v>0</v>
      </c>
      <c r="I14" s="19">
        <f>'5G RAN Market Shares'!I57+'4G RAN Market Shares'!I13</f>
        <v>0</v>
      </c>
      <c r="J14" s="19">
        <f>'5G RAN Market Shares'!J57+'4G RAN Market Shares'!J13</f>
        <v>0</v>
      </c>
      <c r="K14" s="19">
        <f>'5G RAN Market Shares'!K57+'4G RAN Market Shares'!K13+'5GC Market Shares'!K13</f>
        <v>0</v>
      </c>
      <c r="L14" s="19"/>
      <c r="M14" s="75"/>
      <c r="N14" s="146" t="str">
        <f t="shared" si="2"/>
        <v>NEC</v>
      </c>
      <c r="O14" s="32">
        <f t="shared" si="1"/>
        <v>0</v>
      </c>
      <c r="P14" s="32">
        <f t="shared" si="3"/>
        <v>0</v>
      </c>
      <c r="Q14" s="19"/>
      <c r="R14" s="19"/>
      <c r="S14" s="19"/>
    </row>
    <row r="15" spans="2:19" ht="13.2" customHeight="1">
      <c r="B15" s="76" t="s">
        <v>18</v>
      </c>
      <c r="C15" s="19">
        <f>'5G RAN Market Shares'!C58+'4G RAN Market Shares'!C14+'EPC vEPC Market Shares'!C14+'2G 3G Market Shares'!C13+'5GC Market Shares'!C14</f>
        <v>0</v>
      </c>
      <c r="D15" s="19">
        <f>'5G RAN Market Shares'!D58+'4G RAN Market Shares'!D14+'EPC vEPC Market Shares'!D14+'2G 3G Market Shares'!D13+'5GC Market Shares'!D14</f>
        <v>0</v>
      </c>
      <c r="E15" s="19">
        <f>'5G RAN Market Shares'!E58+'4G RAN Market Shares'!E14+'EPC vEPC Market Shares'!E14+'2G 3G Market Shares'!E13+'5GC Market Shares'!E14</f>
        <v>0</v>
      </c>
      <c r="F15" s="19">
        <f>'5G RAN Market Shares'!F58+'4G RAN Market Shares'!F14+'EPC vEPC Market Shares'!F14+'2G 3G Market Shares'!F13+'5GC Market Shares'!F14</f>
        <v>0</v>
      </c>
      <c r="G15" s="19">
        <f>'5G RAN Market Shares'!G58+'4G RAN Market Shares'!G14+'EPC vEPC Market Shares'!G14+'2G 3G Market Shares'!G13+'5GC Market Shares'!G14</f>
        <v>0</v>
      </c>
      <c r="H15" s="19">
        <f>'5G RAN Market Shares'!H58+'4G RAN Market Shares'!H14+'EPC vEPC Market Shares'!H14+'2G 3G Market Shares'!H13+'5GC Market Shares'!H14</f>
        <v>0</v>
      </c>
      <c r="I15" s="19">
        <f>'5G RAN Market Shares'!I58+'4G RAN Market Shares'!I14+'EPC vEPC Market Shares'!I14+'2G 3G Market Shares'!I13+'5GC Market Shares'!I14</f>
        <v>0</v>
      </c>
      <c r="J15" s="19">
        <f>'5G RAN Market Shares'!J58+'4G RAN Market Shares'!J14+'EPC vEPC Market Shares'!J14+'2G 3G Market Shares'!J13+'5GC Market Shares'!J14</f>
        <v>0</v>
      </c>
      <c r="K15" s="19">
        <f>'5G RAN Market Shares'!K58+'4G RAN Market Shares'!K14+'EPC vEPC Market Shares'!K14+'2G 3G Market Shares'!K13+'5GC Market Shares'!K14</f>
        <v>0</v>
      </c>
      <c r="L15" s="19"/>
      <c r="M15" s="75"/>
      <c r="N15" s="146" t="str">
        <f t="shared" si="2"/>
        <v>Nokia</v>
      </c>
      <c r="O15" s="32">
        <f t="shared" si="1"/>
        <v>0</v>
      </c>
      <c r="P15" s="32">
        <f t="shared" si="3"/>
        <v>0</v>
      </c>
      <c r="Q15" s="19"/>
      <c r="R15" s="19"/>
      <c r="S15" s="19"/>
    </row>
    <row r="16" spans="2:19" ht="13.2" customHeight="1">
      <c r="B16" s="76" t="s">
        <v>23</v>
      </c>
      <c r="C16" s="19">
        <f>'5G RAN Market Shares'!C59+'4G RAN Market Shares'!C13+'EPC vEPC Market Shares'!C15+'2G 3G Market Shares'!C14+'5GC Market Shares'!C15</f>
        <v>0</v>
      </c>
      <c r="D16" s="19">
        <f>'5G RAN Market Shares'!D59+'4G RAN Market Shares'!D15+'EPC vEPC Market Shares'!D15+'2G 3G Market Shares'!D14+'5GC Market Shares'!D15</f>
        <v>0</v>
      </c>
      <c r="E16" s="19">
        <f>'5G RAN Market Shares'!E59+'4G RAN Market Shares'!E15+'EPC vEPC Market Shares'!E15+'2G 3G Market Shares'!E14+'5GC Market Shares'!E15</f>
        <v>0</v>
      </c>
      <c r="F16" s="19">
        <f>'5G RAN Market Shares'!F59+'4G RAN Market Shares'!F15+'EPC vEPC Market Shares'!F15+'2G 3G Market Shares'!F14+'5GC Market Shares'!F15</f>
        <v>0</v>
      </c>
      <c r="G16" s="19">
        <f>'5G RAN Market Shares'!G59+'4G RAN Market Shares'!G15+'EPC vEPC Market Shares'!G15+'2G 3G Market Shares'!G14+'5GC Market Shares'!G15</f>
        <v>0</v>
      </c>
      <c r="H16" s="19">
        <f>'5G RAN Market Shares'!H59+'4G RAN Market Shares'!H15+'EPC vEPC Market Shares'!H15+'2G 3G Market Shares'!H14+'5GC Market Shares'!H15</f>
        <v>0</v>
      </c>
      <c r="I16" s="19">
        <f>'5G RAN Market Shares'!I59+'4G RAN Market Shares'!I15+'EPC vEPC Market Shares'!I15+'2G 3G Market Shares'!I14+'5GC Market Shares'!I15</f>
        <v>0</v>
      </c>
      <c r="J16" s="19">
        <f>'5G RAN Market Shares'!J59+'4G RAN Market Shares'!J15+'EPC vEPC Market Shares'!J15+'2G 3G Market Shares'!J14+'5GC Market Shares'!J15</f>
        <v>0</v>
      </c>
      <c r="K16" s="19">
        <f>'5G RAN Market Shares'!K59+'4G RAN Market Shares'!K15+'EPC vEPC Market Shares'!K15+'2G 3G Market Shares'!K14+'5GC Market Shares'!K15</f>
        <v>0</v>
      </c>
      <c r="L16" s="19"/>
      <c r="M16" s="75"/>
      <c r="N16" s="146" t="str">
        <f t="shared" si="2"/>
        <v>Samsung</v>
      </c>
      <c r="O16" s="32">
        <f>SUM(C16:F16)</f>
        <v>0</v>
      </c>
      <c r="P16" s="32">
        <f>SUM(G16:J16)</f>
        <v>0</v>
      </c>
      <c r="Q16" s="19"/>
      <c r="R16" s="19"/>
      <c r="S16" s="19"/>
    </row>
    <row r="17" spans="2:25" ht="13.2" customHeight="1">
      <c r="B17" s="76" t="s">
        <v>28</v>
      </c>
      <c r="C17" s="19">
        <f>'5G RAN Market Shares'!C60+'4G RAN Market Shares'!C16+'EPC vEPC Market Shares'!C16+'2G 3G Market Shares'!C15</f>
        <v>0</v>
      </c>
      <c r="D17" s="19">
        <f>'5G RAN Market Shares'!D60+'4G RAN Market Shares'!D16+'EPC vEPC Market Shares'!D16+'2G 3G Market Shares'!D15</f>
        <v>0</v>
      </c>
      <c r="E17" s="19">
        <f>'5G RAN Market Shares'!E60+'4G RAN Market Shares'!E16+'EPC vEPC Market Shares'!E16+'2G 3G Market Shares'!E15</f>
        <v>0</v>
      </c>
      <c r="F17" s="19">
        <f>'5G RAN Market Shares'!F60+'4G RAN Market Shares'!F16+'EPC vEPC Market Shares'!F16+'2G 3G Market Shares'!F15</f>
        <v>0</v>
      </c>
      <c r="G17" s="19">
        <f>'5G RAN Market Shares'!G60+'4G RAN Market Shares'!G16+'EPC vEPC Market Shares'!G16+'2G 3G Market Shares'!G15</f>
        <v>0</v>
      </c>
      <c r="H17" s="19">
        <f>'5G RAN Market Shares'!H60+'4G RAN Market Shares'!H16+'EPC vEPC Market Shares'!H16+'2G 3G Market Shares'!H15+'5GC Market Shares'!H16</f>
        <v>0</v>
      </c>
      <c r="I17" s="19">
        <f>'5G RAN Market Shares'!I60+'4G RAN Market Shares'!I16+'EPC vEPC Market Shares'!I16+'2G 3G Market Shares'!I15+'5GC Market Shares'!I16</f>
        <v>0</v>
      </c>
      <c r="J17" s="19">
        <f>'5G RAN Market Shares'!J60+'4G RAN Market Shares'!J16+'EPC vEPC Market Shares'!J16+'2G 3G Market Shares'!J15+'5GC Market Shares'!J16</f>
        <v>0</v>
      </c>
      <c r="K17" s="19">
        <f>'5G RAN Market Shares'!K60+'4G RAN Market Shares'!K16+'EPC vEPC Market Shares'!K16+'2G 3G Market Shares'!K15+'5GC Market Shares'!K16</f>
        <v>0</v>
      </c>
      <c r="L17" s="19"/>
      <c r="M17" s="75"/>
      <c r="N17" s="146" t="str">
        <f t="shared" si="2"/>
        <v>ZTE</v>
      </c>
      <c r="O17" s="32">
        <f t="shared" si="1"/>
        <v>0</v>
      </c>
      <c r="P17" s="32">
        <f t="shared" si="3"/>
        <v>0</v>
      </c>
      <c r="Q17" s="19"/>
      <c r="R17" s="19"/>
      <c r="S17" s="19"/>
    </row>
    <row r="18" spans="2:25" ht="13.2" customHeight="1">
      <c r="B18" s="76" t="s">
        <v>85</v>
      </c>
      <c r="C18" s="19">
        <f>'5G RAN Market Shares'!C61+'4G RAN Market Shares'!C17+'EPC vEPC Market Shares'!C17+'2G 3G Market Shares'!C16+'2G 3G Market Shares'!C11</f>
        <v>0</v>
      </c>
      <c r="D18" s="19">
        <f>'5G RAN Market Shares'!D61+'4G RAN Market Shares'!D17+'EPC vEPC Market Shares'!D17+'2G 3G Market Shares'!D16+'2G 3G Market Shares'!D11</f>
        <v>0</v>
      </c>
      <c r="E18" s="19">
        <f>'5G RAN Market Shares'!E61+'4G RAN Market Shares'!E17+'EPC vEPC Market Shares'!E17+'2G 3G Market Shares'!E16+'2G 3G Market Shares'!E11</f>
        <v>0</v>
      </c>
      <c r="F18" s="19">
        <f>'5G RAN Market Shares'!F61+'4G RAN Market Shares'!F17+'EPC vEPC Market Shares'!F17+'2G 3G Market Shares'!F16+'2G 3G Market Shares'!F11+'5GC Market Shares'!F17</f>
        <v>0</v>
      </c>
      <c r="G18" s="19">
        <f>'5G RAN Market Shares'!G61+'4G RAN Market Shares'!G17+'EPC vEPC Market Shares'!G17+'2G 3G Market Shares'!G16+'2G 3G Market Shares'!G11+'5GC Market Shares'!G17</f>
        <v>0</v>
      </c>
      <c r="H18" s="19">
        <f>'5G RAN Market Shares'!H61+'4G RAN Market Shares'!H17+'EPC vEPC Market Shares'!H17+'2G 3G Market Shares'!H16+'2G 3G Market Shares'!H11+'5GC Market Shares'!H17</f>
        <v>0</v>
      </c>
      <c r="I18" s="19">
        <f>'5G RAN Market Shares'!I61+'4G RAN Market Shares'!I17+'EPC vEPC Market Shares'!I17+'2G 3G Market Shares'!I16+'2G 3G Market Shares'!I11+'5GC Market Shares'!I17</f>
        <v>0</v>
      </c>
      <c r="J18" s="19">
        <f>'5G RAN Market Shares'!J61+'4G RAN Market Shares'!J17+'EPC vEPC Market Shares'!J17+'2G 3G Market Shares'!J16+'2G 3G Market Shares'!J11+'5GC Market Shares'!J17</f>
        <v>0</v>
      </c>
      <c r="K18" s="19">
        <f>'5G RAN Market Shares'!K61+'4G RAN Market Shares'!K17+'EPC vEPC Market Shares'!K17+'2G 3G Market Shares'!K16+'2G 3G Market Shares'!K11+'5GC Market Shares'!K17</f>
        <v>0</v>
      </c>
      <c r="L18" s="19"/>
      <c r="M18" s="75"/>
      <c r="N18" s="146" t="str">
        <f t="shared" si="2"/>
        <v>Other</v>
      </c>
      <c r="O18" s="32">
        <f t="shared" si="1"/>
        <v>0</v>
      </c>
      <c r="P18" s="32">
        <f t="shared" si="3"/>
        <v>0</v>
      </c>
      <c r="Q18" s="19"/>
      <c r="R18" s="19"/>
      <c r="S18" s="19"/>
      <c r="Y18" s="101"/>
    </row>
    <row r="19" spans="2:25" ht="13.2" customHeight="1">
      <c r="B19" s="76" t="s">
        <v>72</v>
      </c>
      <c r="C19" s="195">
        <f>SUM(C9:C18)</f>
        <v>0</v>
      </c>
      <c r="D19" s="195">
        <f t="shared" ref="D19:H19" si="4">SUM(D9:D18)</f>
        <v>0</v>
      </c>
      <c r="E19" s="195">
        <f t="shared" si="4"/>
        <v>0</v>
      </c>
      <c r="F19" s="195">
        <f t="shared" si="4"/>
        <v>0</v>
      </c>
      <c r="G19" s="195">
        <f t="shared" si="4"/>
        <v>0</v>
      </c>
      <c r="H19" s="195">
        <f t="shared" si="4"/>
        <v>0</v>
      </c>
      <c r="I19" s="195">
        <f t="shared" ref="I19:L19" si="5">SUM(I9:I18)</f>
        <v>0</v>
      </c>
      <c r="J19" s="195">
        <f t="shared" si="5"/>
        <v>0</v>
      </c>
      <c r="K19" s="195">
        <f>SUM(K9:K18)</f>
        <v>0</v>
      </c>
      <c r="L19" s="195">
        <f t="shared" si="5"/>
        <v>0</v>
      </c>
      <c r="M19" s="75"/>
      <c r="N19" s="76" t="s">
        <v>72</v>
      </c>
      <c r="O19" s="33">
        <f>SUM(O9:O18)</f>
        <v>0</v>
      </c>
      <c r="P19" s="33">
        <f>SUM(P10:P18)</f>
        <v>0</v>
      </c>
      <c r="Q19" s="33">
        <f>SUM(Q10:Q18)</f>
        <v>0</v>
      </c>
      <c r="R19" s="33">
        <f>SUM(R10:R18)</f>
        <v>0</v>
      </c>
      <c r="S19" s="33">
        <f>SUM(S10:S18)</f>
        <v>0</v>
      </c>
    </row>
    <row r="20" spans="2:25" ht="13.2" customHeight="1">
      <c r="B20" s="104" t="s">
        <v>219</v>
      </c>
      <c r="C20" s="56"/>
      <c r="D20" s="56"/>
      <c r="E20" s="56"/>
      <c r="F20" s="56"/>
    </row>
    <row r="21" spans="2:25" ht="13.2" customHeight="1">
      <c r="P21" s="176"/>
    </row>
    <row r="22" spans="2:25" ht="15" customHeight="1">
      <c r="B22" s="21" t="s">
        <v>228</v>
      </c>
      <c r="F22" s="24"/>
      <c r="N22" s="21" t="s">
        <v>229</v>
      </c>
    </row>
    <row r="23" spans="2:25" ht="13.2" customHeight="1">
      <c r="B23" s="9"/>
      <c r="C23" s="20" t="s">
        <v>75</v>
      </c>
      <c r="D23" s="20" t="s">
        <v>76</v>
      </c>
      <c r="E23" s="20" t="s">
        <v>77</v>
      </c>
      <c r="F23" s="20" t="s">
        <v>78</v>
      </c>
      <c r="G23" s="20" t="s">
        <v>79</v>
      </c>
      <c r="H23" s="20" t="s">
        <v>80</v>
      </c>
      <c r="I23" s="20" t="s">
        <v>81</v>
      </c>
      <c r="J23" s="20" t="s">
        <v>82</v>
      </c>
      <c r="K23" s="20" t="s">
        <v>83</v>
      </c>
      <c r="L23" s="20" t="s">
        <v>84</v>
      </c>
      <c r="N23" s="9"/>
      <c r="O23" s="20">
        <v>2019</v>
      </c>
      <c r="P23" s="20">
        <v>2020</v>
      </c>
      <c r="Q23" s="20">
        <v>2021</v>
      </c>
      <c r="R23" s="20">
        <v>2022</v>
      </c>
      <c r="S23" s="20">
        <v>2023</v>
      </c>
    </row>
    <row r="24" spans="2:25" ht="13.2" customHeight="1">
      <c r="B24" s="4" t="str">
        <f>B9</f>
        <v>Cisco</v>
      </c>
      <c r="C24" s="29" t="e">
        <f t="shared" ref="C24:J33" si="6">C9/C$19</f>
        <v>#DIV/0!</v>
      </c>
      <c r="D24" s="29" t="e">
        <f t="shared" si="6"/>
        <v>#DIV/0!</v>
      </c>
      <c r="E24" s="29" t="e">
        <f t="shared" si="6"/>
        <v>#DIV/0!</v>
      </c>
      <c r="F24" s="29" t="e">
        <f t="shared" si="6"/>
        <v>#DIV/0!</v>
      </c>
      <c r="G24" s="29" t="e">
        <f t="shared" si="6"/>
        <v>#DIV/0!</v>
      </c>
      <c r="H24" s="29" t="e">
        <f t="shared" si="6"/>
        <v>#DIV/0!</v>
      </c>
      <c r="I24" s="29" t="e">
        <f t="shared" si="6"/>
        <v>#DIV/0!</v>
      </c>
      <c r="J24" s="29" t="e">
        <f t="shared" si="6"/>
        <v>#DIV/0!</v>
      </c>
      <c r="K24" s="29" t="e">
        <f t="shared" ref="K24" si="7">K9/K$19</f>
        <v>#DIV/0!</v>
      </c>
      <c r="L24" s="23"/>
      <c r="N24" s="4" t="str">
        <f>N9</f>
        <v>Cisco</v>
      </c>
      <c r="O24" s="29" t="e">
        <f t="shared" ref="O24:P33" si="8">O9/O$19</f>
        <v>#DIV/0!</v>
      </c>
      <c r="P24" s="171" t="e">
        <f t="shared" si="8"/>
        <v>#DIV/0!</v>
      </c>
      <c r="Q24" s="23"/>
      <c r="R24" s="23"/>
      <c r="S24" s="23"/>
    </row>
    <row r="25" spans="2:25" ht="13.2" customHeight="1">
      <c r="B25" s="4" t="str">
        <f t="shared" ref="B25:B34" si="9">B10</f>
        <v>Ericsson</v>
      </c>
      <c r="C25" s="29" t="e">
        <f t="shared" si="6"/>
        <v>#DIV/0!</v>
      </c>
      <c r="D25" s="29" t="e">
        <f t="shared" si="6"/>
        <v>#DIV/0!</v>
      </c>
      <c r="E25" s="29" t="e">
        <f t="shared" si="6"/>
        <v>#DIV/0!</v>
      </c>
      <c r="F25" s="29" t="e">
        <f t="shared" si="6"/>
        <v>#DIV/0!</v>
      </c>
      <c r="G25" s="29" t="e">
        <f t="shared" si="6"/>
        <v>#DIV/0!</v>
      </c>
      <c r="H25" s="29" t="e">
        <f t="shared" si="6"/>
        <v>#DIV/0!</v>
      </c>
      <c r="I25" s="29" t="e">
        <f t="shared" si="6"/>
        <v>#DIV/0!</v>
      </c>
      <c r="J25" s="29" t="e">
        <f t="shared" si="6"/>
        <v>#DIV/0!</v>
      </c>
      <c r="K25" s="29" t="e">
        <f t="shared" ref="K25" si="10">K10/K$19</f>
        <v>#DIV/0!</v>
      </c>
      <c r="L25" s="23"/>
      <c r="N25" s="4" t="str">
        <f t="shared" ref="N25:N34" si="11">N10</f>
        <v>Ericsson</v>
      </c>
      <c r="O25" s="29" t="e">
        <f t="shared" si="8"/>
        <v>#DIV/0!</v>
      </c>
      <c r="P25" s="29" t="e">
        <f t="shared" si="8"/>
        <v>#DIV/0!</v>
      </c>
      <c r="Q25" s="23"/>
      <c r="R25" s="23"/>
      <c r="S25" s="23"/>
    </row>
    <row r="26" spans="2:25" ht="13.2" customHeight="1">
      <c r="B26" s="4" t="str">
        <f t="shared" si="9"/>
        <v>Fujitsu</v>
      </c>
      <c r="C26" s="29" t="e">
        <f t="shared" si="6"/>
        <v>#DIV/0!</v>
      </c>
      <c r="D26" s="29" t="e">
        <f t="shared" si="6"/>
        <v>#DIV/0!</v>
      </c>
      <c r="E26" s="29" t="e">
        <f t="shared" si="6"/>
        <v>#DIV/0!</v>
      </c>
      <c r="F26" s="29" t="e">
        <f t="shared" si="6"/>
        <v>#DIV/0!</v>
      </c>
      <c r="G26" s="29" t="e">
        <f t="shared" si="6"/>
        <v>#DIV/0!</v>
      </c>
      <c r="H26" s="29" t="e">
        <f t="shared" si="6"/>
        <v>#DIV/0!</v>
      </c>
      <c r="I26" s="29" t="e">
        <f t="shared" si="6"/>
        <v>#DIV/0!</v>
      </c>
      <c r="J26" s="29" t="e">
        <f t="shared" si="6"/>
        <v>#DIV/0!</v>
      </c>
      <c r="K26" s="29" t="e">
        <f t="shared" ref="K26" si="12">K11/K$19</f>
        <v>#DIV/0!</v>
      </c>
      <c r="L26" s="23"/>
      <c r="N26" s="4" t="str">
        <f t="shared" si="11"/>
        <v>Fujitsu</v>
      </c>
      <c r="O26" s="29" t="e">
        <f t="shared" si="8"/>
        <v>#DIV/0!</v>
      </c>
      <c r="P26" s="29" t="e">
        <f t="shared" si="8"/>
        <v>#DIV/0!</v>
      </c>
      <c r="Q26" s="23"/>
      <c r="R26" s="23"/>
      <c r="S26" s="23"/>
    </row>
    <row r="27" spans="2:25" ht="13.2" customHeight="1">
      <c r="B27" s="4" t="str">
        <f t="shared" si="9"/>
        <v>Huawei</v>
      </c>
      <c r="C27" s="29" t="e">
        <f t="shared" si="6"/>
        <v>#DIV/0!</v>
      </c>
      <c r="D27" s="29" t="e">
        <f t="shared" si="6"/>
        <v>#DIV/0!</v>
      </c>
      <c r="E27" s="29" t="e">
        <f t="shared" si="6"/>
        <v>#DIV/0!</v>
      </c>
      <c r="F27" s="29" t="e">
        <f t="shared" si="6"/>
        <v>#DIV/0!</v>
      </c>
      <c r="G27" s="29" t="e">
        <f t="shared" si="6"/>
        <v>#DIV/0!</v>
      </c>
      <c r="H27" s="29" t="e">
        <f t="shared" si="6"/>
        <v>#DIV/0!</v>
      </c>
      <c r="I27" s="29" t="e">
        <f t="shared" si="6"/>
        <v>#DIV/0!</v>
      </c>
      <c r="J27" s="29" t="e">
        <f t="shared" si="6"/>
        <v>#DIV/0!</v>
      </c>
      <c r="K27" s="29" t="e">
        <f t="shared" ref="K27" si="13">K12/K$19</f>
        <v>#DIV/0!</v>
      </c>
      <c r="L27" s="23"/>
      <c r="N27" s="4" t="str">
        <f t="shared" si="11"/>
        <v>Huawei</v>
      </c>
      <c r="O27" s="29" t="e">
        <f t="shared" si="8"/>
        <v>#DIV/0!</v>
      </c>
      <c r="P27" s="29" t="e">
        <f t="shared" si="8"/>
        <v>#DIV/0!</v>
      </c>
      <c r="Q27" s="23"/>
      <c r="R27" s="23"/>
      <c r="S27" s="23"/>
    </row>
    <row r="28" spans="2:25" ht="13.2" customHeight="1">
      <c r="B28" s="4" t="str">
        <f t="shared" si="9"/>
        <v>Mavenir</v>
      </c>
      <c r="C28" s="29" t="e">
        <f t="shared" si="6"/>
        <v>#DIV/0!</v>
      </c>
      <c r="D28" s="29" t="e">
        <f t="shared" si="6"/>
        <v>#DIV/0!</v>
      </c>
      <c r="E28" s="29" t="e">
        <f t="shared" si="6"/>
        <v>#DIV/0!</v>
      </c>
      <c r="F28" s="29" t="e">
        <f t="shared" si="6"/>
        <v>#DIV/0!</v>
      </c>
      <c r="G28" s="29" t="e">
        <f t="shared" si="6"/>
        <v>#DIV/0!</v>
      </c>
      <c r="H28" s="29" t="e">
        <f t="shared" si="6"/>
        <v>#DIV/0!</v>
      </c>
      <c r="I28" s="29" t="e">
        <f t="shared" si="6"/>
        <v>#DIV/0!</v>
      </c>
      <c r="J28" s="29" t="e">
        <f t="shared" si="6"/>
        <v>#DIV/0!</v>
      </c>
      <c r="K28" s="29" t="e">
        <f t="shared" ref="K28" si="14">K13/K$19</f>
        <v>#DIV/0!</v>
      </c>
      <c r="L28" s="23"/>
      <c r="N28" s="4" t="str">
        <f t="shared" si="11"/>
        <v>Mavenir</v>
      </c>
      <c r="O28" s="171" t="e">
        <f t="shared" si="8"/>
        <v>#DIV/0!</v>
      </c>
      <c r="P28" s="171" t="e">
        <f t="shared" si="8"/>
        <v>#DIV/0!</v>
      </c>
      <c r="Q28" s="23"/>
      <c r="R28" s="23"/>
      <c r="S28" s="23"/>
    </row>
    <row r="29" spans="2:25" ht="13.2" customHeight="1">
      <c r="B29" s="4" t="str">
        <f t="shared" si="9"/>
        <v>NEC</v>
      </c>
      <c r="C29" s="29" t="e">
        <f t="shared" si="6"/>
        <v>#DIV/0!</v>
      </c>
      <c r="D29" s="29" t="e">
        <f t="shared" si="6"/>
        <v>#DIV/0!</v>
      </c>
      <c r="E29" s="29" t="e">
        <f t="shared" si="6"/>
        <v>#DIV/0!</v>
      </c>
      <c r="F29" s="29" t="e">
        <f t="shared" si="6"/>
        <v>#DIV/0!</v>
      </c>
      <c r="G29" s="29" t="e">
        <f t="shared" si="6"/>
        <v>#DIV/0!</v>
      </c>
      <c r="H29" s="29" t="e">
        <f t="shared" si="6"/>
        <v>#DIV/0!</v>
      </c>
      <c r="I29" s="29" t="e">
        <f t="shared" si="6"/>
        <v>#DIV/0!</v>
      </c>
      <c r="J29" s="29" t="e">
        <f t="shared" si="6"/>
        <v>#DIV/0!</v>
      </c>
      <c r="K29" s="29" t="e">
        <f t="shared" ref="K29" si="15">K14/K$19</f>
        <v>#DIV/0!</v>
      </c>
      <c r="L29" s="23"/>
      <c r="N29" s="4" t="str">
        <f t="shared" si="11"/>
        <v>NEC</v>
      </c>
      <c r="O29" s="29" t="e">
        <f t="shared" si="8"/>
        <v>#DIV/0!</v>
      </c>
      <c r="P29" s="29" t="e">
        <f t="shared" si="8"/>
        <v>#DIV/0!</v>
      </c>
      <c r="Q29" s="23"/>
      <c r="R29" s="23"/>
      <c r="S29" s="23"/>
    </row>
    <row r="30" spans="2:25" ht="13.2" customHeight="1">
      <c r="B30" s="4" t="str">
        <f t="shared" si="9"/>
        <v>Nokia</v>
      </c>
      <c r="C30" s="29" t="e">
        <f t="shared" si="6"/>
        <v>#DIV/0!</v>
      </c>
      <c r="D30" s="29" t="e">
        <f t="shared" si="6"/>
        <v>#DIV/0!</v>
      </c>
      <c r="E30" s="29" t="e">
        <f t="shared" si="6"/>
        <v>#DIV/0!</v>
      </c>
      <c r="F30" s="29" t="e">
        <f t="shared" si="6"/>
        <v>#DIV/0!</v>
      </c>
      <c r="G30" s="29" t="e">
        <f t="shared" si="6"/>
        <v>#DIV/0!</v>
      </c>
      <c r="H30" s="29" t="e">
        <f t="shared" si="6"/>
        <v>#DIV/0!</v>
      </c>
      <c r="I30" s="29" t="e">
        <f t="shared" si="6"/>
        <v>#DIV/0!</v>
      </c>
      <c r="J30" s="29" t="e">
        <f t="shared" si="6"/>
        <v>#DIV/0!</v>
      </c>
      <c r="K30" s="29" t="e">
        <f t="shared" ref="K30" si="16">K15/K$19</f>
        <v>#DIV/0!</v>
      </c>
      <c r="L30" s="23"/>
      <c r="N30" s="4" t="str">
        <f t="shared" si="11"/>
        <v>Nokia</v>
      </c>
      <c r="O30" s="29" t="e">
        <f t="shared" si="8"/>
        <v>#DIV/0!</v>
      </c>
      <c r="P30" s="29" t="e">
        <f t="shared" si="8"/>
        <v>#DIV/0!</v>
      </c>
      <c r="Q30" s="23"/>
      <c r="R30" s="23"/>
      <c r="S30" s="23"/>
    </row>
    <row r="31" spans="2:25" ht="13.2" customHeight="1">
      <c r="B31" s="4" t="str">
        <f t="shared" si="9"/>
        <v>Samsung</v>
      </c>
      <c r="C31" s="29" t="e">
        <f t="shared" si="6"/>
        <v>#DIV/0!</v>
      </c>
      <c r="D31" s="29" t="e">
        <f t="shared" si="6"/>
        <v>#DIV/0!</v>
      </c>
      <c r="E31" s="29" t="e">
        <f t="shared" si="6"/>
        <v>#DIV/0!</v>
      </c>
      <c r="F31" s="29" t="e">
        <f t="shared" si="6"/>
        <v>#DIV/0!</v>
      </c>
      <c r="G31" s="29" t="e">
        <f t="shared" si="6"/>
        <v>#DIV/0!</v>
      </c>
      <c r="H31" s="29" t="e">
        <f t="shared" si="6"/>
        <v>#DIV/0!</v>
      </c>
      <c r="I31" s="29" t="e">
        <f t="shared" si="6"/>
        <v>#DIV/0!</v>
      </c>
      <c r="J31" s="29" t="e">
        <f t="shared" si="6"/>
        <v>#DIV/0!</v>
      </c>
      <c r="K31" s="29" t="e">
        <f t="shared" ref="K31" si="17">K16/K$19</f>
        <v>#DIV/0!</v>
      </c>
      <c r="L31" s="23"/>
      <c r="N31" s="4" t="str">
        <f t="shared" si="11"/>
        <v>Samsung</v>
      </c>
      <c r="O31" s="29" t="e">
        <f t="shared" si="8"/>
        <v>#DIV/0!</v>
      </c>
      <c r="P31" s="29" t="e">
        <f t="shared" si="8"/>
        <v>#DIV/0!</v>
      </c>
      <c r="Q31" s="23"/>
      <c r="R31" s="23"/>
      <c r="S31" s="23"/>
    </row>
    <row r="32" spans="2:25" ht="13.2" customHeight="1">
      <c r="B32" s="4" t="str">
        <f t="shared" si="9"/>
        <v>ZTE</v>
      </c>
      <c r="C32" s="29" t="e">
        <f t="shared" si="6"/>
        <v>#DIV/0!</v>
      </c>
      <c r="D32" s="29" t="e">
        <f t="shared" si="6"/>
        <v>#DIV/0!</v>
      </c>
      <c r="E32" s="29" t="e">
        <f t="shared" si="6"/>
        <v>#DIV/0!</v>
      </c>
      <c r="F32" s="29" t="e">
        <f t="shared" si="6"/>
        <v>#DIV/0!</v>
      </c>
      <c r="G32" s="29" t="e">
        <f t="shared" si="6"/>
        <v>#DIV/0!</v>
      </c>
      <c r="H32" s="29" t="e">
        <f t="shared" si="6"/>
        <v>#DIV/0!</v>
      </c>
      <c r="I32" s="29" t="e">
        <f t="shared" si="6"/>
        <v>#DIV/0!</v>
      </c>
      <c r="J32" s="29" t="e">
        <f t="shared" si="6"/>
        <v>#DIV/0!</v>
      </c>
      <c r="K32" s="29" t="e">
        <f t="shared" ref="K32" si="18">K17/K$19</f>
        <v>#DIV/0!</v>
      </c>
      <c r="L32" s="23"/>
      <c r="N32" s="4" t="str">
        <f t="shared" si="11"/>
        <v>ZTE</v>
      </c>
      <c r="O32" s="29" t="e">
        <f t="shared" si="8"/>
        <v>#DIV/0!</v>
      </c>
      <c r="P32" s="29" t="e">
        <f t="shared" si="8"/>
        <v>#DIV/0!</v>
      </c>
      <c r="Q32" s="23"/>
      <c r="R32" s="23"/>
      <c r="S32" s="23"/>
    </row>
    <row r="33" spans="2:19" ht="13.2" customHeight="1">
      <c r="B33" s="4" t="str">
        <f t="shared" si="9"/>
        <v>Other</v>
      </c>
      <c r="C33" s="29" t="e">
        <f t="shared" si="6"/>
        <v>#DIV/0!</v>
      </c>
      <c r="D33" s="29" t="e">
        <f t="shared" si="6"/>
        <v>#DIV/0!</v>
      </c>
      <c r="E33" s="29" t="e">
        <f t="shared" si="6"/>
        <v>#DIV/0!</v>
      </c>
      <c r="F33" s="29" t="e">
        <f t="shared" si="6"/>
        <v>#DIV/0!</v>
      </c>
      <c r="G33" s="29" t="e">
        <f t="shared" si="6"/>
        <v>#DIV/0!</v>
      </c>
      <c r="H33" s="29" t="e">
        <f t="shared" si="6"/>
        <v>#DIV/0!</v>
      </c>
      <c r="I33" s="29" t="e">
        <f t="shared" si="6"/>
        <v>#DIV/0!</v>
      </c>
      <c r="J33" s="29" t="e">
        <f t="shared" si="6"/>
        <v>#DIV/0!</v>
      </c>
      <c r="K33" s="29" t="e">
        <f t="shared" ref="K33" si="19">K18/K$19</f>
        <v>#DIV/0!</v>
      </c>
      <c r="L33" s="23"/>
      <c r="N33" s="4" t="str">
        <f t="shared" si="11"/>
        <v>Other</v>
      </c>
      <c r="O33" s="29" t="e">
        <f t="shared" si="8"/>
        <v>#DIV/0!</v>
      </c>
      <c r="P33" s="29" t="e">
        <f t="shared" si="8"/>
        <v>#DIV/0!</v>
      </c>
      <c r="Q33" s="23"/>
      <c r="R33" s="23"/>
      <c r="S33" s="23"/>
    </row>
    <row r="34" spans="2:19" ht="13.2" customHeight="1">
      <c r="B34" s="4" t="str">
        <f t="shared" si="9"/>
        <v>Total</v>
      </c>
      <c r="C34" s="30" t="e">
        <f t="shared" ref="C34:H34" si="20">SUM(C24:C33)</f>
        <v>#DIV/0!</v>
      </c>
      <c r="D34" s="30" t="e">
        <f t="shared" si="20"/>
        <v>#DIV/0!</v>
      </c>
      <c r="E34" s="30" t="e">
        <f t="shared" si="20"/>
        <v>#DIV/0!</v>
      </c>
      <c r="F34" s="30" t="e">
        <f t="shared" si="20"/>
        <v>#DIV/0!</v>
      </c>
      <c r="G34" s="30" t="e">
        <f t="shared" si="20"/>
        <v>#DIV/0!</v>
      </c>
      <c r="H34" s="30" t="e">
        <f t="shared" si="20"/>
        <v>#DIV/0!</v>
      </c>
      <c r="I34" s="30" t="e">
        <f t="shared" ref="I34:K34" si="21">SUM(I24:I33)</f>
        <v>#DIV/0!</v>
      </c>
      <c r="J34" s="30" t="e">
        <f t="shared" si="21"/>
        <v>#DIV/0!</v>
      </c>
      <c r="K34" s="30" t="e">
        <f t="shared" si="21"/>
        <v>#DIV/0!</v>
      </c>
      <c r="L34" s="22"/>
      <c r="N34" s="4" t="str">
        <f t="shared" si="11"/>
        <v>Total</v>
      </c>
      <c r="O34" s="30" t="e">
        <f>SUM(O24:O33)</f>
        <v>#DIV/0!</v>
      </c>
      <c r="P34" s="30" t="e">
        <f>SUM(P24:P33)</f>
        <v>#DIV/0!</v>
      </c>
      <c r="Q34" s="22"/>
      <c r="R34" s="22"/>
      <c r="S34" s="22"/>
    </row>
    <row r="35" spans="2:19" ht="13.2" customHeight="1">
      <c r="C35" s="18"/>
      <c r="D35" s="18"/>
      <c r="E35" s="18"/>
      <c r="F35" s="18"/>
      <c r="G35" s="18"/>
      <c r="H35" s="18"/>
      <c r="I35" s="18"/>
      <c r="J35" s="18"/>
      <c r="K35" s="18"/>
      <c r="L35" s="18"/>
      <c r="O35" s="18"/>
      <c r="P35" s="18"/>
      <c r="Q35" s="18"/>
      <c r="R35" s="18"/>
      <c r="S35" s="18"/>
    </row>
    <row r="36" spans="2:19" ht="13.2" customHeight="1"/>
    <row r="37" spans="2:19" ht="13.2" customHeight="1"/>
    <row r="38" spans="2:19" ht="13.2" customHeight="1"/>
    <row r="39" spans="2:19" ht="13.2" customHeight="1"/>
    <row r="40" spans="2:19" ht="13.2" customHeight="1"/>
    <row r="41" spans="2:19" ht="13.2" customHeight="1"/>
    <row r="42" spans="2:19" ht="13.2" customHeight="1"/>
    <row r="43" spans="2:19" ht="13.2" customHeight="1"/>
    <row r="44" spans="2:19" ht="13.2" customHeight="1"/>
    <row r="45" spans="2:19" ht="13.2" customHeight="1"/>
    <row r="46" spans="2:19" ht="13.2" customHeight="1"/>
    <row r="47" spans="2:19" ht="13.2" customHeight="1"/>
    <row r="48" spans="2:19" ht="13.2" customHeight="1"/>
    <row r="49" spans="2:19" ht="13.2" customHeight="1"/>
    <row r="50" spans="2:19" ht="13.2" customHeight="1"/>
    <row r="51" spans="2:19" ht="13.2" customHeight="1"/>
    <row r="52" spans="2:19" ht="13.2" customHeight="1"/>
    <row r="53" spans="2:19" ht="13.2" customHeight="1"/>
    <row r="54" spans="2:19" ht="13.2" customHeight="1"/>
    <row r="55" spans="2:19" ht="13.2" customHeight="1"/>
    <row r="56" spans="2:19">
      <c r="B56" s="21" t="s">
        <v>188</v>
      </c>
      <c r="N56" s="21" t="s">
        <v>189</v>
      </c>
    </row>
    <row r="57" spans="2:19" ht="13.2" customHeight="1">
      <c r="B57" s="121" t="s">
        <v>6</v>
      </c>
      <c r="C57" s="109" t="s">
        <v>75</v>
      </c>
      <c r="D57" s="109" t="s">
        <v>76</v>
      </c>
      <c r="E57" s="109" t="s">
        <v>77</v>
      </c>
      <c r="F57" s="109" t="s">
        <v>78</v>
      </c>
      <c r="G57" s="109" t="s">
        <v>79</v>
      </c>
      <c r="H57" s="109" t="s">
        <v>80</v>
      </c>
      <c r="I57" s="109" t="s">
        <v>81</v>
      </c>
      <c r="J57" s="109" t="s">
        <v>82</v>
      </c>
      <c r="K57" s="109" t="s">
        <v>83</v>
      </c>
      <c r="L57" s="109" t="s">
        <v>84</v>
      </c>
      <c r="M57" s="75"/>
      <c r="N57" s="108" t="str">
        <f>B57</f>
        <v>Vendor</v>
      </c>
      <c r="O57" s="109">
        <v>2019</v>
      </c>
      <c r="P57" s="109">
        <v>2020</v>
      </c>
      <c r="Q57" s="109">
        <v>2021</v>
      </c>
      <c r="R57" s="109">
        <v>2022</v>
      </c>
      <c r="S57" s="109">
        <v>2023</v>
      </c>
    </row>
    <row r="58" spans="2:19" ht="13.2" customHeight="1">
      <c r="B58" s="76" t="s">
        <v>11</v>
      </c>
      <c r="C58" s="147">
        <f>'5G RAN Market Shares'!C53+'4G RAN Market Shares'!C9+'2G 3G Market Shares'!C9</f>
        <v>0</v>
      </c>
      <c r="D58" s="147">
        <f>'5G RAN Market Shares'!D53+'4G RAN Market Shares'!D9+'2G 3G Market Shares'!D9</f>
        <v>0</v>
      </c>
      <c r="E58" s="147">
        <f>'5G RAN Market Shares'!E53+'4G RAN Market Shares'!E9+'2G 3G Market Shares'!E9</f>
        <v>0</v>
      </c>
      <c r="F58" s="147">
        <f>'5G RAN Market Shares'!F53+'4G RAN Market Shares'!F9+'2G 3G Market Shares'!F9</f>
        <v>0</v>
      </c>
      <c r="G58" s="147">
        <f>'5G RAN Market Shares'!G53+'4G RAN Market Shares'!G9+'2G 3G Market Shares'!G9</f>
        <v>0</v>
      </c>
      <c r="H58" s="147">
        <f>'5G RAN Market Shares'!H53+'4G RAN Market Shares'!H9+'2G 3G Market Shares'!H9</f>
        <v>0</v>
      </c>
      <c r="I58" s="147">
        <f>'5G RAN Market Shares'!I53+'4G RAN Market Shares'!I9+'2G 3G Market Shares'!I9</f>
        <v>0</v>
      </c>
      <c r="J58" s="147">
        <f>'5G RAN Market Shares'!J53+'4G RAN Market Shares'!J9+'2G 3G Market Shares'!J9</f>
        <v>0</v>
      </c>
      <c r="K58" s="147">
        <f>'5G RAN Market Shares'!K53+'4G RAN Market Shares'!K9+'2G 3G Market Shares'!K9</f>
        <v>0</v>
      </c>
      <c r="L58" s="147"/>
      <c r="M58" s="75"/>
      <c r="N58" s="146" t="str">
        <f t="shared" ref="N58:N66" si="22">B58</f>
        <v>Ericsson</v>
      </c>
      <c r="O58" s="149">
        <f t="shared" ref="O58:O66" si="23">SUM(C58:F58)</f>
        <v>0</v>
      </c>
      <c r="P58" s="149">
        <f>SUM(G58:J58)</f>
        <v>0</v>
      </c>
      <c r="Q58" s="147"/>
      <c r="R58" s="147"/>
      <c r="S58" s="147"/>
    </row>
    <row r="59" spans="2:19" ht="13.2" customHeight="1">
      <c r="B59" s="76" t="s">
        <v>3</v>
      </c>
      <c r="C59" s="147">
        <f>'5G RAN Market Shares'!C54+'4G RAN Market Shares'!C10+'2G 3G Market Shares'!C10</f>
        <v>0</v>
      </c>
      <c r="D59" s="147">
        <f>'5G RAN Market Shares'!D54+'4G RAN Market Shares'!D10+'2G 3G Market Shares'!D10</f>
        <v>0</v>
      </c>
      <c r="E59" s="147">
        <f>'5G RAN Market Shares'!E54+'4G RAN Market Shares'!E10+'2G 3G Market Shares'!E10</f>
        <v>0</v>
      </c>
      <c r="F59" s="147">
        <f>'5G RAN Market Shares'!F54+'4G RAN Market Shares'!F10+'2G 3G Market Shares'!F10</f>
        <v>0</v>
      </c>
      <c r="G59" s="147">
        <f>'5G RAN Market Shares'!G54+'4G RAN Market Shares'!G10+'2G 3G Market Shares'!G10</f>
        <v>0</v>
      </c>
      <c r="H59" s="147">
        <f>'5G RAN Market Shares'!H54+'4G RAN Market Shares'!H10+'2G 3G Market Shares'!H10</f>
        <v>0</v>
      </c>
      <c r="I59" s="147">
        <f>'5G RAN Market Shares'!I54+'4G RAN Market Shares'!I10+'2G 3G Market Shares'!I10</f>
        <v>0</v>
      </c>
      <c r="J59" s="147">
        <f>'5G RAN Market Shares'!J54+'4G RAN Market Shares'!J10+'2G 3G Market Shares'!J10</f>
        <v>0</v>
      </c>
      <c r="K59" s="147">
        <f>'5G RAN Market Shares'!K54+'4G RAN Market Shares'!K10+'2G 3G Market Shares'!K10</f>
        <v>0</v>
      </c>
      <c r="L59" s="147"/>
      <c r="M59" s="75"/>
      <c r="N59" s="146" t="str">
        <f t="shared" si="22"/>
        <v>Fujitsu</v>
      </c>
      <c r="O59" s="149">
        <f t="shared" si="23"/>
        <v>0</v>
      </c>
      <c r="P59" s="149">
        <f t="shared" ref="P59:P66" si="24">SUM(G59:J59)</f>
        <v>0</v>
      </c>
      <c r="Q59" s="147"/>
      <c r="R59" s="147"/>
      <c r="S59" s="147"/>
    </row>
    <row r="60" spans="2:19" ht="13.2" customHeight="1">
      <c r="B60" s="76" t="s">
        <v>17</v>
      </c>
      <c r="C60" s="147">
        <f>'5G RAN Market Shares'!C55+'4G RAN Market Shares'!C11+'2G 3G Market Shares'!C12</f>
        <v>0</v>
      </c>
      <c r="D60" s="147">
        <f>'5G RAN Market Shares'!D55+'4G RAN Market Shares'!D11+'2G 3G Market Shares'!D12</f>
        <v>0</v>
      </c>
      <c r="E60" s="147">
        <f>'5G RAN Market Shares'!E55+'4G RAN Market Shares'!E11+'2G 3G Market Shares'!E12</f>
        <v>0</v>
      </c>
      <c r="F60" s="147">
        <f>'5G RAN Market Shares'!F55+'4G RAN Market Shares'!F11+'2G 3G Market Shares'!F12</f>
        <v>0</v>
      </c>
      <c r="G60" s="147">
        <f>'5G RAN Market Shares'!G55+'4G RAN Market Shares'!G11+'2G 3G Market Shares'!G12</f>
        <v>0</v>
      </c>
      <c r="H60" s="147">
        <f>'5G RAN Market Shares'!H55+'4G RAN Market Shares'!H11+'2G 3G Market Shares'!H12</f>
        <v>0</v>
      </c>
      <c r="I60" s="147">
        <f>'5G RAN Market Shares'!I55+'4G RAN Market Shares'!I11+'2G 3G Market Shares'!I12</f>
        <v>0</v>
      </c>
      <c r="J60" s="147">
        <f>'5G RAN Market Shares'!J55+'4G RAN Market Shares'!J11+'2G 3G Market Shares'!J12</f>
        <v>0</v>
      </c>
      <c r="K60" s="147">
        <f>'5G RAN Market Shares'!K55+'4G RAN Market Shares'!K11+'2G 3G Market Shares'!K12</f>
        <v>0</v>
      </c>
      <c r="L60" s="147"/>
      <c r="M60" s="75"/>
      <c r="N60" s="146" t="str">
        <f t="shared" si="22"/>
        <v>Huawei</v>
      </c>
      <c r="O60" s="149">
        <f t="shared" si="23"/>
        <v>0</v>
      </c>
      <c r="P60" s="149">
        <f t="shared" si="24"/>
        <v>0</v>
      </c>
      <c r="Q60" s="147"/>
      <c r="R60" s="147"/>
      <c r="S60" s="147"/>
    </row>
    <row r="61" spans="2:19" ht="13.2" customHeight="1">
      <c r="B61" s="76" t="s">
        <v>20</v>
      </c>
      <c r="C61" s="147">
        <f>'5G RAN Market Shares'!C56+'4G RAN Market Shares'!C12</f>
        <v>0</v>
      </c>
      <c r="D61" s="147">
        <f>'5G RAN Market Shares'!D56+'4G RAN Market Shares'!D12</f>
        <v>0</v>
      </c>
      <c r="E61" s="147">
        <f>'5G RAN Market Shares'!E56+'4G RAN Market Shares'!E12</f>
        <v>0</v>
      </c>
      <c r="F61" s="147">
        <f>'5G RAN Market Shares'!F56+'4G RAN Market Shares'!F12</f>
        <v>0</v>
      </c>
      <c r="G61" s="147">
        <f>'5G RAN Market Shares'!G56+'4G RAN Market Shares'!G12</f>
        <v>0</v>
      </c>
      <c r="H61" s="147">
        <f>'5G RAN Market Shares'!H56+'4G RAN Market Shares'!H12</f>
        <v>0</v>
      </c>
      <c r="I61" s="147">
        <f>'5G RAN Market Shares'!I56+'4G RAN Market Shares'!I12</f>
        <v>0</v>
      </c>
      <c r="J61" s="147">
        <f>'5G RAN Market Shares'!J56+'4G RAN Market Shares'!J12</f>
        <v>0</v>
      </c>
      <c r="K61" s="147">
        <f>'5G RAN Market Shares'!K56+'4G RAN Market Shares'!K12</f>
        <v>0</v>
      </c>
      <c r="L61" s="147"/>
      <c r="M61" s="75"/>
      <c r="N61" s="146" t="str">
        <f t="shared" si="22"/>
        <v>Mavenir</v>
      </c>
      <c r="O61" s="149">
        <f t="shared" si="23"/>
        <v>0</v>
      </c>
      <c r="P61" s="149">
        <f t="shared" si="24"/>
        <v>0</v>
      </c>
      <c r="Q61" s="147"/>
      <c r="R61" s="147"/>
      <c r="S61" s="147"/>
    </row>
    <row r="62" spans="2:19" ht="13.2" customHeight="1">
      <c r="B62" s="76" t="s">
        <v>2</v>
      </c>
      <c r="C62" s="147">
        <f>'5G RAN Market Shares'!C57+'4G RAN Market Shares'!C13</f>
        <v>0</v>
      </c>
      <c r="D62" s="147">
        <f>'5G RAN Market Shares'!D57+'4G RAN Market Shares'!D13</f>
        <v>0</v>
      </c>
      <c r="E62" s="147">
        <f>'5G RAN Market Shares'!E57+'4G RAN Market Shares'!E13</f>
        <v>0</v>
      </c>
      <c r="F62" s="147">
        <f>'5G RAN Market Shares'!F57+'4G RAN Market Shares'!F13</f>
        <v>0</v>
      </c>
      <c r="G62" s="147">
        <f>'5G RAN Market Shares'!G57+'4G RAN Market Shares'!G13</f>
        <v>0</v>
      </c>
      <c r="H62" s="147">
        <f>'5G RAN Market Shares'!H57+'4G RAN Market Shares'!H13</f>
        <v>0</v>
      </c>
      <c r="I62" s="147">
        <f>'5G RAN Market Shares'!I57+'4G RAN Market Shares'!I13</f>
        <v>0</v>
      </c>
      <c r="J62" s="147">
        <f>'5G RAN Market Shares'!J57+'4G RAN Market Shares'!J13</f>
        <v>0</v>
      </c>
      <c r="K62" s="147">
        <f>'5G RAN Market Shares'!K57+'4G RAN Market Shares'!K13</f>
        <v>0</v>
      </c>
      <c r="L62" s="147"/>
      <c r="M62" s="75"/>
      <c r="N62" s="146" t="str">
        <f t="shared" si="22"/>
        <v>NEC</v>
      </c>
      <c r="O62" s="149">
        <f t="shared" si="23"/>
        <v>0</v>
      </c>
      <c r="P62" s="149">
        <f t="shared" si="24"/>
        <v>0</v>
      </c>
      <c r="Q62" s="147"/>
      <c r="R62" s="147"/>
      <c r="S62" s="147"/>
    </row>
    <row r="63" spans="2:19" ht="13.2" customHeight="1">
      <c r="B63" s="76" t="s">
        <v>18</v>
      </c>
      <c r="C63" s="147">
        <f>'5G RAN Market Shares'!C58+'4G RAN Market Shares'!C14+'2G 3G Market Shares'!C13</f>
        <v>0</v>
      </c>
      <c r="D63" s="147">
        <f>'5G RAN Market Shares'!D58+'4G RAN Market Shares'!D14+'2G 3G Market Shares'!D13</f>
        <v>0</v>
      </c>
      <c r="E63" s="147">
        <f>'5G RAN Market Shares'!E58+'4G RAN Market Shares'!E14+'2G 3G Market Shares'!E13</f>
        <v>0</v>
      </c>
      <c r="F63" s="147">
        <f>'5G RAN Market Shares'!F58+'4G RAN Market Shares'!F14+'2G 3G Market Shares'!F13</f>
        <v>0</v>
      </c>
      <c r="G63" s="147">
        <f>'5G RAN Market Shares'!G58+'4G RAN Market Shares'!G14+'2G 3G Market Shares'!G13</f>
        <v>0</v>
      </c>
      <c r="H63" s="147">
        <f>'5G RAN Market Shares'!H58+'4G RAN Market Shares'!H14+'2G 3G Market Shares'!H13</f>
        <v>0</v>
      </c>
      <c r="I63" s="147">
        <f>'5G RAN Market Shares'!I58+'4G RAN Market Shares'!I14+'2G 3G Market Shares'!I13</f>
        <v>0</v>
      </c>
      <c r="J63" s="147">
        <f>'5G RAN Market Shares'!J58+'4G RAN Market Shares'!J14+'2G 3G Market Shares'!J13</f>
        <v>0</v>
      </c>
      <c r="K63" s="147">
        <f>'5G RAN Market Shares'!K58+'4G RAN Market Shares'!K14+'2G 3G Market Shares'!K13</f>
        <v>0</v>
      </c>
      <c r="L63" s="147"/>
      <c r="M63" s="75"/>
      <c r="N63" s="146" t="str">
        <f t="shared" si="22"/>
        <v>Nokia</v>
      </c>
      <c r="O63" s="149">
        <f t="shared" si="23"/>
        <v>0</v>
      </c>
      <c r="P63" s="149">
        <f t="shared" si="24"/>
        <v>0</v>
      </c>
      <c r="Q63" s="147"/>
      <c r="R63" s="147"/>
      <c r="S63" s="147"/>
    </row>
    <row r="64" spans="2:19" ht="13.2" customHeight="1">
      <c r="B64" s="76" t="s">
        <v>23</v>
      </c>
      <c r="C64" s="147">
        <f>'5G RAN Market Shares'!C59+'4G RAN Market Shares'!C15+'2G 3G Market Shares'!C14</f>
        <v>0</v>
      </c>
      <c r="D64" s="147">
        <f>'5G RAN Market Shares'!D59+'4G RAN Market Shares'!D15+'2G 3G Market Shares'!D14</f>
        <v>0</v>
      </c>
      <c r="E64" s="147">
        <f>'5G RAN Market Shares'!E59+'4G RAN Market Shares'!E15+'2G 3G Market Shares'!E14</f>
        <v>0</v>
      </c>
      <c r="F64" s="147">
        <f>'5G RAN Market Shares'!F59+'4G RAN Market Shares'!F15+'2G 3G Market Shares'!F14</f>
        <v>0</v>
      </c>
      <c r="G64" s="147">
        <f>'5G RAN Market Shares'!G59+'4G RAN Market Shares'!G15+'2G 3G Market Shares'!G14</f>
        <v>0</v>
      </c>
      <c r="H64" s="147">
        <f>'5G RAN Market Shares'!H59+'4G RAN Market Shares'!H15+'2G 3G Market Shares'!H14</f>
        <v>0</v>
      </c>
      <c r="I64" s="147">
        <f>'5G RAN Market Shares'!I59+'4G RAN Market Shares'!I15+'2G 3G Market Shares'!I14</f>
        <v>0</v>
      </c>
      <c r="J64" s="147">
        <f>'5G RAN Market Shares'!J59+'4G RAN Market Shares'!J15+'2G 3G Market Shares'!J14</f>
        <v>0</v>
      </c>
      <c r="K64" s="147">
        <f>'5G RAN Market Shares'!K59+'4G RAN Market Shares'!K15+'2G 3G Market Shares'!K14</f>
        <v>0</v>
      </c>
      <c r="L64" s="147"/>
      <c r="M64" s="75"/>
      <c r="N64" s="146" t="str">
        <f t="shared" si="22"/>
        <v>Samsung</v>
      </c>
      <c r="O64" s="149">
        <f t="shared" si="23"/>
        <v>0</v>
      </c>
      <c r="P64" s="149">
        <f t="shared" si="24"/>
        <v>0</v>
      </c>
      <c r="Q64" s="147"/>
      <c r="R64" s="147"/>
      <c r="S64" s="147"/>
    </row>
    <row r="65" spans="2:19" ht="13.2" customHeight="1">
      <c r="B65" s="76" t="s">
        <v>28</v>
      </c>
      <c r="C65" s="147">
        <f>'5G RAN Market Shares'!C60+'4G RAN Market Shares'!C16+'2G 3G Market Shares'!C15</f>
        <v>0</v>
      </c>
      <c r="D65" s="147">
        <f>'5G RAN Market Shares'!D60+'4G RAN Market Shares'!D16+'2G 3G Market Shares'!D15</f>
        <v>0</v>
      </c>
      <c r="E65" s="147">
        <f>'5G RAN Market Shares'!E60+'4G RAN Market Shares'!E16+'2G 3G Market Shares'!E15</f>
        <v>0</v>
      </c>
      <c r="F65" s="147">
        <f>'5G RAN Market Shares'!F60+'4G RAN Market Shares'!F16+'2G 3G Market Shares'!F15</f>
        <v>0</v>
      </c>
      <c r="G65" s="147">
        <f>'5G RAN Market Shares'!G60+'4G RAN Market Shares'!G16+'2G 3G Market Shares'!G15</f>
        <v>0</v>
      </c>
      <c r="H65" s="147">
        <f>'5G RAN Market Shares'!H60+'4G RAN Market Shares'!H16+'2G 3G Market Shares'!H15</f>
        <v>0</v>
      </c>
      <c r="I65" s="147">
        <f>'5G RAN Market Shares'!I60+'4G RAN Market Shares'!I16+'2G 3G Market Shares'!I15</f>
        <v>0</v>
      </c>
      <c r="J65" s="147">
        <f>'5G RAN Market Shares'!J60+'4G RAN Market Shares'!J16+'2G 3G Market Shares'!J15</f>
        <v>0</v>
      </c>
      <c r="K65" s="147">
        <f>'5G RAN Market Shares'!K60+'4G RAN Market Shares'!K16+'2G 3G Market Shares'!K15</f>
        <v>0</v>
      </c>
      <c r="L65" s="147"/>
      <c r="M65" s="75"/>
      <c r="N65" s="146" t="str">
        <f t="shared" si="22"/>
        <v>ZTE</v>
      </c>
      <c r="O65" s="149">
        <f t="shared" si="23"/>
        <v>0</v>
      </c>
      <c r="P65" s="149">
        <f>SUM(G65:J65)</f>
        <v>0</v>
      </c>
      <c r="Q65" s="147"/>
      <c r="R65" s="147"/>
      <c r="S65" s="147"/>
    </row>
    <row r="66" spans="2:19" ht="13.2" customHeight="1">
      <c r="B66" s="76" t="s">
        <v>85</v>
      </c>
      <c r="C66" s="147">
        <f>'5G RAN Market Shares'!C61+'4G RAN Market Shares'!C17+'2G 3G Market Shares'!C16</f>
        <v>0</v>
      </c>
      <c r="D66" s="147">
        <f>'5G RAN Market Shares'!D61+'4G RAN Market Shares'!D17+'2G 3G Market Shares'!D16</f>
        <v>0</v>
      </c>
      <c r="E66" s="147">
        <f>'5G RAN Market Shares'!E61+'4G RAN Market Shares'!E17+'2G 3G Market Shares'!E16</f>
        <v>0</v>
      </c>
      <c r="F66" s="147">
        <f>'5G RAN Market Shares'!F61+'4G RAN Market Shares'!F17+'2G 3G Market Shares'!F16</f>
        <v>0</v>
      </c>
      <c r="G66" s="147">
        <f>'5G RAN Market Shares'!G61+'4G RAN Market Shares'!G17+'2G 3G Market Shares'!G16</f>
        <v>0</v>
      </c>
      <c r="H66" s="147">
        <f>'5G RAN Market Shares'!H61+'4G RAN Market Shares'!H17+'2G 3G Market Shares'!H16</f>
        <v>0</v>
      </c>
      <c r="I66" s="147">
        <f>'5G RAN Market Shares'!I61+'4G RAN Market Shares'!I17+'2G 3G Market Shares'!I16</f>
        <v>0</v>
      </c>
      <c r="J66" s="147">
        <f>'5G RAN Market Shares'!J61+'4G RAN Market Shares'!J17+'2G 3G Market Shares'!J16</f>
        <v>0</v>
      </c>
      <c r="K66" s="147">
        <f>'5G RAN Market Shares'!K61+'4G RAN Market Shares'!K17+'2G 3G Market Shares'!K16</f>
        <v>0</v>
      </c>
      <c r="L66" s="147"/>
      <c r="M66" s="75"/>
      <c r="N66" s="146" t="str">
        <f t="shared" si="22"/>
        <v>Other</v>
      </c>
      <c r="O66" s="149">
        <f t="shared" si="23"/>
        <v>0</v>
      </c>
      <c r="P66" s="149">
        <f t="shared" si="24"/>
        <v>0</v>
      </c>
      <c r="Q66" s="147"/>
      <c r="R66" s="147"/>
      <c r="S66" s="147"/>
    </row>
    <row r="67" spans="2:19" ht="13.2" customHeight="1">
      <c r="B67" s="76" t="s">
        <v>72</v>
      </c>
      <c r="C67" s="148">
        <f t="shared" ref="C67:L67" si="25">SUM(C58:C66)</f>
        <v>0</v>
      </c>
      <c r="D67" s="148">
        <f t="shared" si="25"/>
        <v>0</v>
      </c>
      <c r="E67" s="148">
        <f t="shared" si="25"/>
        <v>0</v>
      </c>
      <c r="F67" s="148">
        <f t="shared" si="25"/>
        <v>0</v>
      </c>
      <c r="G67" s="148">
        <f t="shared" si="25"/>
        <v>0</v>
      </c>
      <c r="H67" s="148">
        <f t="shared" si="25"/>
        <v>0</v>
      </c>
      <c r="I67" s="148">
        <f t="shared" si="25"/>
        <v>0</v>
      </c>
      <c r="J67" s="148">
        <f t="shared" si="25"/>
        <v>0</v>
      </c>
      <c r="K67" s="148">
        <f t="shared" si="25"/>
        <v>0</v>
      </c>
      <c r="L67" s="148">
        <f t="shared" si="25"/>
        <v>0</v>
      </c>
      <c r="M67" s="75"/>
      <c r="N67" s="76" t="s">
        <v>72</v>
      </c>
      <c r="O67" s="150">
        <f>SUM(O58:O66)</f>
        <v>0</v>
      </c>
      <c r="P67" s="150">
        <f>SUM(P58:P66)</f>
        <v>0</v>
      </c>
      <c r="Q67" s="150">
        <f>SUM(Q58:Q66)</f>
        <v>0</v>
      </c>
      <c r="R67" s="150">
        <f>SUM(R58:R66)</f>
        <v>0</v>
      </c>
      <c r="S67" s="150">
        <f>SUM(S58:S66)</f>
        <v>0</v>
      </c>
    </row>
    <row r="68" spans="2:19" ht="13.2" customHeight="1">
      <c r="B68" s="1" t="s">
        <v>218</v>
      </c>
      <c r="C68" s="56"/>
      <c r="D68" s="56"/>
      <c r="E68" s="56"/>
      <c r="F68" s="56"/>
    </row>
    <row r="70" spans="2:19" ht="15">
      <c r="B70" s="21" t="s">
        <v>190</v>
      </c>
      <c r="F70" s="24"/>
      <c r="N70" s="21" t="s">
        <v>191</v>
      </c>
    </row>
    <row r="71" spans="2:19" ht="13.2" customHeight="1">
      <c r="B71" s="9"/>
      <c r="C71" s="20" t="s">
        <v>75</v>
      </c>
      <c r="D71" s="20" t="s">
        <v>76</v>
      </c>
      <c r="E71" s="20" t="s">
        <v>77</v>
      </c>
      <c r="F71" s="20" t="s">
        <v>78</v>
      </c>
      <c r="G71" s="20" t="s">
        <v>79</v>
      </c>
      <c r="H71" s="20" t="s">
        <v>80</v>
      </c>
      <c r="I71" s="20" t="s">
        <v>81</v>
      </c>
      <c r="J71" s="20" t="s">
        <v>82</v>
      </c>
      <c r="K71" s="20" t="s">
        <v>83</v>
      </c>
      <c r="L71" s="20" t="s">
        <v>84</v>
      </c>
      <c r="N71" s="9"/>
      <c r="O71" s="20">
        <v>2019</v>
      </c>
      <c r="P71" s="20">
        <v>2020</v>
      </c>
      <c r="Q71" s="20">
        <v>2021</v>
      </c>
      <c r="R71" s="20">
        <v>2022</v>
      </c>
      <c r="S71" s="20">
        <v>2023</v>
      </c>
    </row>
    <row r="72" spans="2:19" ht="13.2" customHeight="1">
      <c r="B72" s="4" t="str">
        <f t="shared" ref="B72:B81" si="26">B58</f>
        <v>Ericsson</v>
      </c>
      <c r="C72" s="151" t="e">
        <f t="shared" ref="C72:K72" si="27">C58/C$67</f>
        <v>#DIV/0!</v>
      </c>
      <c r="D72" s="151" t="e">
        <f t="shared" si="27"/>
        <v>#DIV/0!</v>
      </c>
      <c r="E72" s="151" t="e">
        <f t="shared" si="27"/>
        <v>#DIV/0!</v>
      </c>
      <c r="F72" s="151" t="e">
        <f t="shared" si="27"/>
        <v>#DIV/0!</v>
      </c>
      <c r="G72" s="151" t="e">
        <f t="shared" si="27"/>
        <v>#DIV/0!</v>
      </c>
      <c r="H72" s="151" t="e">
        <f t="shared" si="27"/>
        <v>#DIV/0!</v>
      </c>
      <c r="I72" s="151" t="e">
        <f t="shared" si="27"/>
        <v>#DIV/0!</v>
      </c>
      <c r="J72" s="151" t="e">
        <f t="shared" si="27"/>
        <v>#DIV/0!</v>
      </c>
      <c r="K72" s="151" t="e">
        <f t="shared" si="27"/>
        <v>#DIV/0!</v>
      </c>
      <c r="L72" s="156"/>
      <c r="N72" s="4" t="str">
        <f t="shared" ref="N72:N81" si="28">N58</f>
        <v>Ericsson</v>
      </c>
      <c r="O72" s="151" t="e">
        <f t="shared" ref="O72:P80" si="29">O58/O$67</f>
        <v>#DIV/0!</v>
      </c>
      <c r="P72" s="151" t="e">
        <f t="shared" si="29"/>
        <v>#DIV/0!</v>
      </c>
      <c r="Q72" s="156"/>
      <c r="R72" s="156"/>
      <c r="S72" s="156"/>
    </row>
    <row r="73" spans="2:19" ht="13.2" customHeight="1">
      <c r="B73" s="4" t="str">
        <f t="shared" si="26"/>
        <v>Fujitsu</v>
      </c>
      <c r="C73" s="151" t="e">
        <f t="shared" ref="C73:K73" si="30">C59/C$67</f>
        <v>#DIV/0!</v>
      </c>
      <c r="D73" s="151" t="e">
        <f t="shared" si="30"/>
        <v>#DIV/0!</v>
      </c>
      <c r="E73" s="151" t="e">
        <f t="shared" si="30"/>
        <v>#DIV/0!</v>
      </c>
      <c r="F73" s="151" t="e">
        <f t="shared" si="30"/>
        <v>#DIV/0!</v>
      </c>
      <c r="G73" s="151" t="e">
        <f t="shared" si="30"/>
        <v>#DIV/0!</v>
      </c>
      <c r="H73" s="151" t="e">
        <f t="shared" si="30"/>
        <v>#DIV/0!</v>
      </c>
      <c r="I73" s="151" t="e">
        <f t="shared" si="30"/>
        <v>#DIV/0!</v>
      </c>
      <c r="J73" s="151" t="e">
        <f t="shared" si="30"/>
        <v>#DIV/0!</v>
      </c>
      <c r="K73" s="151" t="e">
        <f t="shared" si="30"/>
        <v>#DIV/0!</v>
      </c>
      <c r="L73" s="156"/>
      <c r="N73" s="4" t="str">
        <f t="shared" si="28"/>
        <v>Fujitsu</v>
      </c>
      <c r="O73" s="151" t="e">
        <f t="shared" si="29"/>
        <v>#DIV/0!</v>
      </c>
      <c r="P73" s="151" t="e">
        <f t="shared" si="29"/>
        <v>#DIV/0!</v>
      </c>
      <c r="Q73" s="156"/>
      <c r="R73" s="156"/>
      <c r="S73" s="156"/>
    </row>
    <row r="74" spans="2:19" ht="13.2" customHeight="1">
      <c r="B74" s="4" t="str">
        <f t="shared" si="26"/>
        <v>Huawei</v>
      </c>
      <c r="C74" s="151" t="e">
        <f t="shared" ref="C74:K74" si="31">C60/C$67</f>
        <v>#DIV/0!</v>
      </c>
      <c r="D74" s="151" t="e">
        <f t="shared" si="31"/>
        <v>#DIV/0!</v>
      </c>
      <c r="E74" s="151" t="e">
        <f t="shared" si="31"/>
        <v>#DIV/0!</v>
      </c>
      <c r="F74" s="151" t="e">
        <f t="shared" si="31"/>
        <v>#DIV/0!</v>
      </c>
      <c r="G74" s="151" t="e">
        <f t="shared" si="31"/>
        <v>#DIV/0!</v>
      </c>
      <c r="H74" s="151" t="e">
        <f t="shared" si="31"/>
        <v>#DIV/0!</v>
      </c>
      <c r="I74" s="151" t="e">
        <f t="shared" si="31"/>
        <v>#DIV/0!</v>
      </c>
      <c r="J74" s="151" t="e">
        <f t="shared" si="31"/>
        <v>#DIV/0!</v>
      </c>
      <c r="K74" s="151" t="e">
        <f t="shared" si="31"/>
        <v>#DIV/0!</v>
      </c>
      <c r="L74" s="156"/>
      <c r="N74" s="4" t="str">
        <f t="shared" si="28"/>
        <v>Huawei</v>
      </c>
      <c r="O74" s="151" t="e">
        <f t="shared" si="29"/>
        <v>#DIV/0!</v>
      </c>
      <c r="P74" s="151" t="e">
        <f t="shared" si="29"/>
        <v>#DIV/0!</v>
      </c>
      <c r="Q74" s="156"/>
      <c r="R74" s="156"/>
      <c r="S74" s="156"/>
    </row>
    <row r="75" spans="2:19" ht="13.2" customHeight="1">
      <c r="B75" s="4" t="str">
        <f t="shared" si="26"/>
        <v>Mavenir</v>
      </c>
      <c r="C75" s="151" t="e">
        <f t="shared" ref="C75:K75" si="32">C61/C$67</f>
        <v>#DIV/0!</v>
      </c>
      <c r="D75" s="151" t="e">
        <f t="shared" si="32"/>
        <v>#DIV/0!</v>
      </c>
      <c r="E75" s="151" t="e">
        <f t="shared" si="32"/>
        <v>#DIV/0!</v>
      </c>
      <c r="F75" s="151" t="e">
        <f t="shared" si="32"/>
        <v>#DIV/0!</v>
      </c>
      <c r="G75" s="151" t="e">
        <f t="shared" si="32"/>
        <v>#DIV/0!</v>
      </c>
      <c r="H75" s="151" t="e">
        <f t="shared" si="32"/>
        <v>#DIV/0!</v>
      </c>
      <c r="I75" s="151" t="e">
        <f t="shared" si="32"/>
        <v>#DIV/0!</v>
      </c>
      <c r="J75" s="151" t="e">
        <f t="shared" si="32"/>
        <v>#DIV/0!</v>
      </c>
      <c r="K75" s="151" t="e">
        <f t="shared" si="32"/>
        <v>#DIV/0!</v>
      </c>
      <c r="L75" s="156"/>
      <c r="N75" s="4" t="str">
        <f t="shared" si="28"/>
        <v>Mavenir</v>
      </c>
      <c r="O75" s="151" t="e">
        <f t="shared" si="29"/>
        <v>#DIV/0!</v>
      </c>
      <c r="P75" s="151" t="e">
        <f t="shared" si="29"/>
        <v>#DIV/0!</v>
      </c>
      <c r="Q75" s="156"/>
      <c r="R75" s="156"/>
      <c r="S75" s="156"/>
    </row>
    <row r="76" spans="2:19" ht="13.2" customHeight="1">
      <c r="B76" s="4" t="str">
        <f t="shared" si="26"/>
        <v>NEC</v>
      </c>
      <c r="C76" s="151" t="e">
        <f t="shared" ref="C76:K76" si="33">C62/C$67</f>
        <v>#DIV/0!</v>
      </c>
      <c r="D76" s="151" t="e">
        <f t="shared" si="33"/>
        <v>#DIV/0!</v>
      </c>
      <c r="E76" s="151" t="e">
        <f t="shared" si="33"/>
        <v>#DIV/0!</v>
      </c>
      <c r="F76" s="151" t="e">
        <f t="shared" si="33"/>
        <v>#DIV/0!</v>
      </c>
      <c r="G76" s="151" t="e">
        <f t="shared" si="33"/>
        <v>#DIV/0!</v>
      </c>
      <c r="H76" s="151" t="e">
        <f t="shared" si="33"/>
        <v>#DIV/0!</v>
      </c>
      <c r="I76" s="151" t="e">
        <f t="shared" si="33"/>
        <v>#DIV/0!</v>
      </c>
      <c r="J76" s="151" t="e">
        <f t="shared" si="33"/>
        <v>#DIV/0!</v>
      </c>
      <c r="K76" s="151" t="e">
        <f t="shared" si="33"/>
        <v>#DIV/0!</v>
      </c>
      <c r="L76" s="156"/>
      <c r="N76" s="4" t="str">
        <f t="shared" si="28"/>
        <v>NEC</v>
      </c>
      <c r="O76" s="151" t="e">
        <f t="shared" si="29"/>
        <v>#DIV/0!</v>
      </c>
      <c r="P76" s="151" t="e">
        <f t="shared" si="29"/>
        <v>#DIV/0!</v>
      </c>
      <c r="Q76" s="156"/>
      <c r="R76" s="156"/>
      <c r="S76" s="156"/>
    </row>
    <row r="77" spans="2:19" ht="13.2" customHeight="1">
      <c r="B77" s="4" t="str">
        <f t="shared" si="26"/>
        <v>Nokia</v>
      </c>
      <c r="C77" s="151" t="e">
        <f t="shared" ref="C77:K77" si="34">C63/C$67</f>
        <v>#DIV/0!</v>
      </c>
      <c r="D77" s="151" t="e">
        <f t="shared" si="34"/>
        <v>#DIV/0!</v>
      </c>
      <c r="E77" s="151" t="e">
        <f t="shared" si="34"/>
        <v>#DIV/0!</v>
      </c>
      <c r="F77" s="151" t="e">
        <f t="shared" si="34"/>
        <v>#DIV/0!</v>
      </c>
      <c r="G77" s="151" t="e">
        <f t="shared" si="34"/>
        <v>#DIV/0!</v>
      </c>
      <c r="H77" s="151" t="e">
        <f t="shared" si="34"/>
        <v>#DIV/0!</v>
      </c>
      <c r="I77" s="151" t="e">
        <f t="shared" si="34"/>
        <v>#DIV/0!</v>
      </c>
      <c r="J77" s="151" t="e">
        <f t="shared" si="34"/>
        <v>#DIV/0!</v>
      </c>
      <c r="K77" s="151" t="e">
        <f t="shared" si="34"/>
        <v>#DIV/0!</v>
      </c>
      <c r="L77" s="156"/>
      <c r="N77" s="4" t="str">
        <f t="shared" si="28"/>
        <v>Nokia</v>
      </c>
      <c r="O77" s="151" t="e">
        <f t="shared" si="29"/>
        <v>#DIV/0!</v>
      </c>
      <c r="P77" s="151" t="e">
        <f t="shared" si="29"/>
        <v>#DIV/0!</v>
      </c>
      <c r="Q77" s="156"/>
      <c r="R77" s="156"/>
      <c r="S77" s="156"/>
    </row>
    <row r="78" spans="2:19" ht="13.2" customHeight="1">
      <c r="B78" s="4" t="str">
        <f t="shared" si="26"/>
        <v>Samsung</v>
      </c>
      <c r="C78" s="151" t="e">
        <f t="shared" ref="C78:K78" si="35">C64/C$67</f>
        <v>#DIV/0!</v>
      </c>
      <c r="D78" s="151" t="e">
        <f t="shared" si="35"/>
        <v>#DIV/0!</v>
      </c>
      <c r="E78" s="151" t="e">
        <f t="shared" si="35"/>
        <v>#DIV/0!</v>
      </c>
      <c r="F78" s="151" t="e">
        <f t="shared" si="35"/>
        <v>#DIV/0!</v>
      </c>
      <c r="G78" s="151" t="e">
        <f t="shared" si="35"/>
        <v>#DIV/0!</v>
      </c>
      <c r="H78" s="151" t="e">
        <f t="shared" si="35"/>
        <v>#DIV/0!</v>
      </c>
      <c r="I78" s="151" t="e">
        <f t="shared" si="35"/>
        <v>#DIV/0!</v>
      </c>
      <c r="J78" s="151" t="e">
        <f t="shared" si="35"/>
        <v>#DIV/0!</v>
      </c>
      <c r="K78" s="151" t="e">
        <f t="shared" si="35"/>
        <v>#DIV/0!</v>
      </c>
      <c r="L78" s="156"/>
      <c r="N78" s="4" t="str">
        <f t="shared" si="28"/>
        <v>Samsung</v>
      </c>
      <c r="O78" s="151" t="e">
        <f t="shared" si="29"/>
        <v>#DIV/0!</v>
      </c>
      <c r="P78" s="151" t="e">
        <f t="shared" si="29"/>
        <v>#DIV/0!</v>
      </c>
      <c r="Q78" s="156"/>
      <c r="R78" s="156"/>
      <c r="S78" s="156"/>
    </row>
    <row r="79" spans="2:19" ht="13.2" customHeight="1">
      <c r="B79" s="4" t="str">
        <f t="shared" si="26"/>
        <v>ZTE</v>
      </c>
      <c r="C79" s="151" t="e">
        <f t="shared" ref="C79:K79" si="36">C65/C$67</f>
        <v>#DIV/0!</v>
      </c>
      <c r="D79" s="151" t="e">
        <f t="shared" si="36"/>
        <v>#DIV/0!</v>
      </c>
      <c r="E79" s="151" t="e">
        <f t="shared" si="36"/>
        <v>#DIV/0!</v>
      </c>
      <c r="F79" s="151" t="e">
        <f t="shared" si="36"/>
        <v>#DIV/0!</v>
      </c>
      <c r="G79" s="151" t="e">
        <f t="shared" si="36"/>
        <v>#DIV/0!</v>
      </c>
      <c r="H79" s="151" t="e">
        <f t="shared" si="36"/>
        <v>#DIV/0!</v>
      </c>
      <c r="I79" s="151" t="e">
        <f t="shared" si="36"/>
        <v>#DIV/0!</v>
      </c>
      <c r="J79" s="151" t="e">
        <f t="shared" si="36"/>
        <v>#DIV/0!</v>
      </c>
      <c r="K79" s="151" t="e">
        <f t="shared" si="36"/>
        <v>#DIV/0!</v>
      </c>
      <c r="L79" s="156"/>
      <c r="N79" s="4" t="str">
        <f t="shared" si="28"/>
        <v>ZTE</v>
      </c>
      <c r="O79" s="151" t="e">
        <f t="shared" si="29"/>
        <v>#DIV/0!</v>
      </c>
      <c r="P79" s="151" t="e">
        <f t="shared" si="29"/>
        <v>#DIV/0!</v>
      </c>
      <c r="Q79" s="156"/>
      <c r="R79" s="156"/>
      <c r="S79" s="156"/>
    </row>
    <row r="80" spans="2:19" ht="13.2" customHeight="1">
      <c r="B80" s="4" t="str">
        <f t="shared" si="26"/>
        <v>Other</v>
      </c>
      <c r="C80" s="151" t="e">
        <f t="shared" ref="C80:K80" si="37">C66/C$67</f>
        <v>#DIV/0!</v>
      </c>
      <c r="D80" s="151" t="e">
        <f t="shared" si="37"/>
        <v>#DIV/0!</v>
      </c>
      <c r="E80" s="151" t="e">
        <f t="shared" si="37"/>
        <v>#DIV/0!</v>
      </c>
      <c r="F80" s="151" t="e">
        <f t="shared" si="37"/>
        <v>#DIV/0!</v>
      </c>
      <c r="G80" s="151" t="e">
        <f t="shared" si="37"/>
        <v>#DIV/0!</v>
      </c>
      <c r="H80" s="151" t="e">
        <f t="shared" si="37"/>
        <v>#DIV/0!</v>
      </c>
      <c r="I80" s="151" t="e">
        <f t="shared" si="37"/>
        <v>#DIV/0!</v>
      </c>
      <c r="J80" s="151" t="e">
        <f t="shared" si="37"/>
        <v>#DIV/0!</v>
      </c>
      <c r="K80" s="151" t="e">
        <f t="shared" si="37"/>
        <v>#DIV/0!</v>
      </c>
      <c r="L80" s="156"/>
      <c r="N80" s="4" t="str">
        <f t="shared" si="28"/>
        <v>Other</v>
      </c>
      <c r="O80" s="151" t="e">
        <f t="shared" si="29"/>
        <v>#DIV/0!</v>
      </c>
      <c r="P80" s="151" t="e">
        <f t="shared" si="29"/>
        <v>#DIV/0!</v>
      </c>
      <c r="Q80" s="156"/>
      <c r="R80" s="156"/>
      <c r="S80" s="156"/>
    </row>
    <row r="81" spans="2:19" ht="13.2" customHeight="1">
      <c r="B81" s="4" t="str">
        <f t="shared" si="26"/>
        <v>Total</v>
      </c>
      <c r="C81" s="153" t="e">
        <f t="shared" ref="C81:L81" si="38">SUM(C72:C80)</f>
        <v>#DIV/0!</v>
      </c>
      <c r="D81" s="153" t="e">
        <f t="shared" si="38"/>
        <v>#DIV/0!</v>
      </c>
      <c r="E81" s="153" t="e">
        <f t="shared" si="38"/>
        <v>#DIV/0!</v>
      </c>
      <c r="F81" s="153" t="e">
        <f t="shared" si="38"/>
        <v>#DIV/0!</v>
      </c>
      <c r="G81" s="153" t="e">
        <f t="shared" si="38"/>
        <v>#DIV/0!</v>
      </c>
      <c r="H81" s="153" t="e">
        <f t="shared" si="38"/>
        <v>#DIV/0!</v>
      </c>
      <c r="I81" s="153" t="e">
        <f t="shared" si="38"/>
        <v>#DIV/0!</v>
      </c>
      <c r="J81" s="153" t="e">
        <f t="shared" si="38"/>
        <v>#DIV/0!</v>
      </c>
      <c r="K81" s="153" t="e">
        <f t="shared" si="38"/>
        <v>#DIV/0!</v>
      </c>
      <c r="L81" s="153">
        <f t="shared" si="38"/>
        <v>0</v>
      </c>
      <c r="N81" s="4" t="str">
        <f t="shared" si="28"/>
        <v>Total</v>
      </c>
      <c r="O81" s="153" t="e">
        <f>SUM(O72:O80)</f>
        <v>#DIV/0!</v>
      </c>
      <c r="P81" s="153" t="e">
        <f>SUM(P72:P80)</f>
        <v>#DIV/0!</v>
      </c>
      <c r="Q81" s="153">
        <f t="shared" ref="Q81:S81" si="39">SUM(Q72:Q80)</f>
        <v>0</v>
      </c>
      <c r="R81" s="153">
        <f t="shared" si="39"/>
        <v>0</v>
      </c>
      <c r="S81" s="153">
        <f t="shared" si="39"/>
        <v>0</v>
      </c>
    </row>
    <row r="82" spans="2:19" ht="14.4">
      <c r="C82" s="18"/>
      <c r="D82" s="18"/>
      <c r="E82" s="18"/>
      <c r="F82" s="18"/>
      <c r="G82" s="18"/>
      <c r="H82" s="18"/>
      <c r="I82" s="18"/>
      <c r="J82" s="18"/>
      <c r="K82" s="18"/>
      <c r="L82" s="18"/>
      <c r="O82" s="18"/>
      <c r="P82" s="18"/>
      <c r="Q82" s="18"/>
      <c r="R82" s="18"/>
      <c r="S82" s="18"/>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CCDF6-8EAE-43D1-917D-6F81C2BBEB22}">
  <sheetPr>
    <tabColor rgb="FFCCFFCC"/>
  </sheetPr>
  <dimension ref="B1:U47"/>
  <sheetViews>
    <sheetView showGridLines="0" zoomScale="85" zoomScaleNormal="85" zoomScalePageLayoutView="70" workbookViewId="0">
      <selection activeCell="A2" sqref="A2"/>
    </sheetView>
  </sheetViews>
  <sheetFormatPr defaultColWidth="8.6640625" defaultRowHeight="13.2"/>
  <cols>
    <col min="1" max="1" width="4.44140625" style="1" customWidth="1"/>
    <col min="2" max="2" width="23.77734375" style="1" customWidth="1"/>
    <col min="3" max="14" width="11.6640625" style="1" customWidth="1"/>
    <col min="15" max="15" width="8.6640625" style="1"/>
    <col min="16" max="16" width="14.33203125" style="1" bestFit="1" customWidth="1"/>
    <col min="17" max="21" width="12.6640625" style="1" bestFit="1" customWidth="1"/>
    <col min="22" max="16384" width="8.6640625" style="1"/>
  </cols>
  <sheetData>
    <row r="1" spans="2:14" ht="13.2" customHeight="1"/>
    <row r="2" spans="2:14" ht="17.399999999999999">
      <c r="B2" s="28" t="str">
        <f>Introduction!B2</f>
        <v>LightCounting Wireless Infrastructure Shares, Size &amp; Forecast - 1Q21</v>
      </c>
      <c r="C2" s="28"/>
      <c r="D2" s="28"/>
      <c r="E2" s="28"/>
    </row>
    <row r="3" spans="2:14" ht="15">
      <c r="B3" s="236" t="str">
        <f>Introduction!B3</f>
        <v>May 2021 - Sample template for illustrative purposes only</v>
      </c>
      <c r="C3" s="27"/>
      <c r="D3" s="27"/>
      <c r="E3" s="27"/>
    </row>
    <row r="4" spans="2:14" ht="13.2" customHeight="1">
      <c r="B4" s="27"/>
      <c r="C4" s="27"/>
      <c r="D4" s="27"/>
      <c r="E4" s="27"/>
    </row>
    <row r="5" spans="2:14" ht="15.6">
      <c r="B5" s="88" t="s">
        <v>105</v>
      </c>
      <c r="C5" s="26"/>
      <c r="D5" s="193"/>
      <c r="E5" s="193"/>
      <c r="F5" s="25"/>
    </row>
    <row r="6" spans="2:14" ht="13.2" customHeight="1">
      <c r="C6" s="54"/>
      <c r="G6" s="79"/>
      <c r="H6" s="79"/>
    </row>
    <row r="7" spans="2:14" s="75" customFormat="1" ht="15" customHeight="1">
      <c r="B7" s="21" t="s">
        <v>102</v>
      </c>
      <c r="C7" s="21"/>
      <c r="D7" s="21"/>
      <c r="E7" s="21"/>
      <c r="N7" s="36" t="s">
        <v>96</v>
      </c>
    </row>
    <row r="8" spans="2:14" s="75" customFormat="1" ht="13.2" customHeight="1">
      <c r="B8" s="121" t="s">
        <v>91</v>
      </c>
      <c r="C8" s="109">
        <v>2016</v>
      </c>
      <c r="D8" s="109">
        <v>2017</v>
      </c>
      <c r="E8" s="109">
        <v>2018</v>
      </c>
      <c r="F8" s="109">
        <v>2019</v>
      </c>
      <c r="G8" s="109">
        <v>2020</v>
      </c>
      <c r="H8" s="109">
        <v>2021</v>
      </c>
      <c r="I8" s="109">
        <v>2022</v>
      </c>
      <c r="J8" s="109">
        <v>2023</v>
      </c>
      <c r="K8" s="109">
        <v>2024</v>
      </c>
      <c r="L8" s="109">
        <v>2025</v>
      </c>
      <c r="M8" s="122">
        <v>2026</v>
      </c>
      <c r="N8" s="132" t="s">
        <v>220</v>
      </c>
    </row>
    <row r="9" spans="2:14" s="75" customFormat="1" ht="13.2" customHeight="1">
      <c r="B9" s="123" t="s">
        <v>92</v>
      </c>
      <c r="C9" s="134">
        <v>0</v>
      </c>
      <c r="D9" s="135">
        <v>0</v>
      </c>
      <c r="E9" s="135"/>
      <c r="F9" s="135"/>
      <c r="G9" s="135"/>
      <c r="H9" s="135"/>
      <c r="I9" s="135"/>
      <c r="J9" s="135"/>
      <c r="K9" s="136"/>
      <c r="L9" s="136"/>
      <c r="M9" s="136"/>
      <c r="N9" s="37" t="e">
        <f>(M9/G9)^(1/6)-1</f>
        <v>#DIV/0!</v>
      </c>
    </row>
    <row r="10" spans="2:14" s="75" customFormat="1" ht="13.2" customHeight="1">
      <c r="B10" s="124" t="s">
        <v>93</v>
      </c>
      <c r="C10" s="125"/>
      <c r="D10" s="116"/>
      <c r="E10" s="116"/>
      <c r="F10" s="116"/>
      <c r="G10" s="116"/>
      <c r="H10" s="116"/>
      <c r="I10" s="116"/>
      <c r="J10" s="116"/>
      <c r="K10" s="119"/>
      <c r="L10" s="119"/>
      <c r="M10" s="145"/>
      <c r="N10" s="126"/>
    </row>
    <row r="11" spans="2:14" s="75" customFormat="1" ht="13.2" customHeight="1">
      <c r="B11" s="124" t="s">
        <v>153</v>
      </c>
      <c r="C11" s="125"/>
      <c r="D11" s="116"/>
      <c r="E11" s="116"/>
      <c r="F11" s="116"/>
      <c r="G11" s="116"/>
      <c r="H11" s="116"/>
      <c r="I11" s="116"/>
      <c r="J11" s="116"/>
      <c r="K11" s="119"/>
      <c r="L11" s="119"/>
      <c r="M11" s="119"/>
      <c r="N11" s="126"/>
    </row>
    <row r="12" spans="2:14" s="75" customFormat="1" ht="13.2" customHeight="1">
      <c r="B12" s="127" t="s">
        <v>154</v>
      </c>
      <c r="C12" s="125"/>
      <c r="D12" s="116"/>
      <c r="E12" s="116"/>
      <c r="F12" s="116"/>
      <c r="G12" s="116"/>
      <c r="H12" s="116"/>
      <c r="I12" s="116"/>
      <c r="J12" s="116"/>
      <c r="K12" s="116"/>
      <c r="L12" s="116"/>
      <c r="M12" s="116"/>
      <c r="N12" s="126"/>
    </row>
    <row r="13" spans="2:14" s="75" customFormat="1" ht="13.2" customHeight="1">
      <c r="B13" s="123" t="s">
        <v>94</v>
      </c>
      <c r="C13" s="134">
        <v>0</v>
      </c>
      <c r="D13" s="135">
        <v>0</v>
      </c>
      <c r="E13" s="135"/>
      <c r="F13" s="135"/>
      <c r="G13" s="135"/>
      <c r="H13" s="135"/>
      <c r="I13" s="135"/>
      <c r="J13" s="135"/>
      <c r="K13" s="136"/>
      <c r="L13" s="136"/>
      <c r="M13" s="136"/>
      <c r="N13" s="41" t="e">
        <f>(M13/G13)^(1/6)-1</f>
        <v>#DIV/0!</v>
      </c>
    </row>
    <row r="14" spans="2:14" s="75" customFormat="1" ht="13.2" customHeight="1">
      <c r="B14" s="124" t="s">
        <v>93</v>
      </c>
      <c r="C14" s="125"/>
      <c r="D14" s="116"/>
      <c r="E14" s="116"/>
      <c r="F14" s="116"/>
      <c r="G14" s="116"/>
      <c r="H14" s="116"/>
      <c r="I14" s="116"/>
      <c r="J14" s="116"/>
      <c r="K14" s="119"/>
      <c r="L14" s="119"/>
      <c r="M14" s="119"/>
      <c r="N14" s="126"/>
    </row>
    <row r="15" spans="2:14" s="75" customFormat="1" ht="13.2" customHeight="1">
      <c r="B15" s="124" t="s">
        <v>153</v>
      </c>
      <c r="C15" s="125"/>
      <c r="D15" s="116"/>
      <c r="E15" s="116"/>
      <c r="F15" s="116"/>
      <c r="G15" s="116"/>
      <c r="H15" s="116"/>
      <c r="I15" s="116"/>
      <c r="J15" s="116"/>
      <c r="K15" s="119"/>
      <c r="L15" s="119"/>
      <c r="M15" s="119"/>
      <c r="N15" s="126"/>
    </row>
    <row r="16" spans="2:14" s="75" customFormat="1" ht="13.2" customHeight="1">
      <c r="B16" s="127" t="s">
        <v>154</v>
      </c>
      <c r="C16" s="125"/>
      <c r="D16" s="116"/>
      <c r="E16" s="116"/>
      <c r="F16" s="116"/>
      <c r="G16" s="116"/>
      <c r="H16" s="116"/>
      <c r="I16" s="116"/>
      <c r="J16" s="116"/>
      <c r="K16" s="116"/>
      <c r="L16" s="116"/>
      <c r="M16" s="116"/>
      <c r="N16" s="126"/>
    </row>
    <row r="17" spans="2:14" s="75" customFormat="1" ht="13.2" customHeight="1">
      <c r="B17" s="123" t="s">
        <v>95</v>
      </c>
      <c r="C17" s="134">
        <v>0</v>
      </c>
      <c r="D17" s="135">
        <v>0</v>
      </c>
      <c r="E17" s="135"/>
      <c r="F17" s="135"/>
      <c r="G17" s="135"/>
      <c r="H17" s="135"/>
      <c r="I17" s="135"/>
      <c r="J17" s="135"/>
      <c r="K17" s="136"/>
      <c r="L17" s="136"/>
      <c r="M17" s="136"/>
      <c r="N17" s="41" t="e">
        <f>(M17/G17)^(1/6)-1</f>
        <v>#DIV/0!</v>
      </c>
    </row>
    <row r="18" spans="2:14" s="75" customFormat="1" ht="13.2" customHeight="1">
      <c r="B18" s="124" t="s">
        <v>93</v>
      </c>
      <c r="C18" s="125"/>
      <c r="D18" s="116"/>
      <c r="E18" s="116"/>
      <c r="F18" s="116"/>
      <c r="G18" s="116"/>
      <c r="H18" s="116"/>
      <c r="I18" s="116"/>
      <c r="J18" s="116"/>
      <c r="K18" s="119"/>
      <c r="L18" s="119"/>
      <c r="M18" s="119"/>
      <c r="N18" s="126"/>
    </row>
    <row r="19" spans="2:14" s="75" customFormat="1" ht="13.2" customHeight="1">
      <c r="B19" s="124" t="s">
        <v>153</v>
      </c>
      <c r="C19" s="125"/>
      <c r="D19" s="116"/>
      <c r="E19" s="116"/>
      <c r="F19" s="116"/>
      <c r="G19" s="116"/>
      <c r="H19" s="116"/>
      <c r="I19" s="116"/>
      <c r="J19" s="116"/>
      <c r="K19" s="119"/>
      <c r="L19" s="119"/>
      <c r="M19" s="119"/>
      <c r="N19" s="126"/>
    </row>
    <row r="20" spans="2:14" s="75" customFormat="1" ht="13.2" customHeight="1">
      <c r="B20" s="127" t="s">
        <v>154</v>
      </c>
      <c r="C20" s="125"/>
      <c r="D20" s="116"/>
      <c r="E20" s="116"/>
      <c r="F20" s="116"/>
      <c r="G20" s="116"/>
      <c r="H20" s="116"/>
      <c r="I20" s="116"/>
      <c r="J20" s="116"/>
      <c r="K20" s="116"/>
      <c r="L20" s="116"/>
      <c r="M20" s="116"/>
      <c r="N20" s="126"/>
    </row>
    <row r="21" spans="2:14" s="75" customFormat="1" ht="13.2" customHeight="1">
      <c r="B21" s="123" t="s">
        <v>100</v>
      </c>
      <c r="C21" s="134">
        <v>0</v>
      </c>
      <c r="D21" s="135">
        <v>0</v>
      </c>
      <c r="E21" s="135"/>
      <c r="F21" s="135"/>
      <c r="G21" s="135"/>
      <c r="H21" s="135"/>
      <c r="I21" s="135"/>
      <c r="J21" s="135"/>
      <c r="K21" s="136"/>
      <c r="L21" s="136"/>
      <c r="M21" s="136"/>
      <c r="N21" s="41" t="e">
        <f>(M21/G21)^(1/6)-1</f>
        <v>#DIV/0!</v>
      </c>
    </row>
    <row r="22" spans="2:14" s="75" customFormat="1" ht="13.2" customHeight="1">
      <c r="B22" s="124" t="s">
        <v>93</v>
      </c>
      <c r="C22" s="125"/>
      <c r="D22" s="116"/>
      <c r="E22" s="116"/>
      <c r="F22" s="116"/>
      <c r="G22" s="116"/>
      <c r="H22" s="116"/>
      <c r="I22" s="116"/>
      <c r="J22" s="116"/>
      <c r="K22" s="119"/>
      <c r="L22" s="119"/>
      <c r="M22" s="119"/>
      <c r="N22" s="126"/>
    </row>
    <row r="23" spans="2:14" s="75" customFormat="1" ht="13.2" customHeight="1">
      <c r="B23" s="124" t="s">
        <v>153</v>
      </c>
      <c r="C23" s="125"/>
      <c r="D23" s="116"/>
      <c r="E23" s="116"/>
      <c r="F23" s="116"/>
      <c r="G23" s="116"/>
      <c r="H23" s="116"/>
      <c r="I23" s="116"/>
      <c r="J23" s="116"/>
      <c r="K23" s="119"/>
      <c r="L23" s="119"/>
      <c r="M23" s="119"/>
      <c r="N23" s="126"/>
    </row>
    <row r="24" spans="2:14" s="75" customFormat="1" ht="13.2" customHeight="1">
      <c r="B24" s="127" t="s">
        <v>154</v>
      </c>
      <c r="C24" s="125"/>
      <c r="D24" s="116"/>
      <c r="E24" s="116"/>
      <c r="F24" s="116"/>
      <c r="G24" s="116"/>
      <c r="H24" s="116"/>
      <c r="I24" s="116"/>
      <c r="J24" s="116"/>
      <c r="K24" s="116"/>
      <c r="L24" s="116"/>
      <c r="M24" s="116"/>
      <c r="N24" s="126"/>
    </row>
    <row r="25" spans="2:14" s="75" customFormat="1" ht="13.2" customHeight="1">
      <c r="B25" s="123" t="s">
        <v>72</v>
      </c>
      <c r="C25" s="135">
        <f t="shared" ref="C25:L25" si="0">C9+C13+C17+C21</f>
        <v>0</v>
      </c>
      <c r="D25" s="135">
        <f t="shared" si="0"/>
        <v>0</v>
      </c>
      <c r="E25" s="135">
        <f t="shared" si="0"/>
        <v>0</v>
      </c>
      <c r="F25" s="135">
        <f t="shared" si="0"/>
        <v>0</v>
      </c>
      <c r="G25" s="135">
        <f t="shared" si="0"/>
        <v>0</v>
      </c>
      <c r="H25" s="135">
        <f t="shared" si="0"/>
        <v>0</v>
      </c>
      <c r="I25" s="135">
        <f t="shared" si="0"/>
        <v>0</v>
      </c>
      <c r="J25" s="135">
        <f t="shared" si="0"/>
        <v>0</v>
      </c>
      <c r="K25" s="136">
        <f t="shared" si="0"/>
        <v>0</v>
      </c>
      <c r="L25" s="136">
        <f t="shared" si="0"/>
        <v>0</v>
      </c>
      <c r="M25" s="136">
        <f t="shared" ref="M25" si="1">M9+M13+M17+M21</f>
        <v>0</v>
      </c>
      <c r="N25" s="41" t="e">
        <f>(M25/G25)^(1/6)-1</f>
        <v>#DIV/0!</v>
      </c>
    </row>
    <row r="26" spans="2:14" s="75" customFormat="1" ht="13.2" customHeight="1">
      <c r="B26" s="127" t="s">
        <v>93</v>
      </c>
      <c r="C26" s="110"/>
      <c r="D26" s="116"/>
      <c r="E26" s="116"/>
      <c r="F26" s="116" t="e">
        <f>(F25-E25)/E25</f>
        <v>#DIV/0!</v>
      </c>
      <c r="G26" s="116" t="e">
        <f t="shared" ref="G26:M26" si="2">(G25-F25)/F25</f>
        <v>#DIV/0!</v>
      </c>
      <c r="H26" s="116" t="e">
        <f t="shared" si="2"/>
        <v>#DIV/0!</v>
      </c>
      <c r="I26" s="116" t="e">
        <f t="shared" si="2"/>
        <v>#DIV/0!</v>
      </c>
      <c r="J26" s="116" t="e">
        <f t="shared" si="2"/>
        <v>#DIV/0!</v>
      </c>
      <c r="K26" s="119" t="e">
        <f t="shared" si="2"/>
        <v>#DIV/0!</v>
      </c>
      <c r="L26" s="119" t="e">
        <f t="shared" si="2"/>
        <v>#DIV/0!</v>
      </c>
      <c r="M26" s="119" t="e">
        <f t="shared" si="2"/>
        <v>#DIV/0!</v>
      </c>
      <c r="N26" s="128"/>
    </row>
    <row r="27" spans="2:14" s="75" customFormat="1" ht="13.2" customHeight="1">
      <c r="B27" s="129"/>
      <c r="C27" s="129"/>
      <c r="D27" s="192"/>
      <c r="E27" s="130"/>
      <c r="F27" s="57"/>
      <c r="G27" s="131"/>
    </row>
    <row r="28" spans="2:14" s="75" customFormat="1" ht="15" customHeight="1">
      <c r="B28" s="21" t="s">
        <v>97</v>
      </c>
      <c r="C28" s="21"/>
      <c r="D28" s="21"/>
      <c r="F28" s="188"/>
      <c r="G28" s="55"/>
      <c r="H28" s="187"/>
      <c r="N28" s="36" t="s">
        <v>96</v>
      </c>
    </row>
    <row r="29" spans="2:14" s="75" customFormat="1" ht="13.2" customHeight="1">
      <c r="B29" s="121" t="s">
        <v>91</v>
      </c>
      <c r="C29" s="109">
        <v>2016</v>
      </c>
      <c r="D29" s="109">
        <v>2017</v>
      </c>
      <c r="E29" s="109">
        <v>2018</v>
      </c>
      <c r="F29" s="109">
        <v>2019</v>
      </c>
      <c r="G29" s="109">
        <v>2020</v>
      </c>
      <c r="H29" s="109">
        <v>2021</v>
      </c>
      <c r="I29" s="109">
        <v>2022</v>
      </c>
      <c r="J29" s="109">
        <v>2023</v>
      </c>
      <c r="K29" s="109">
        <v>2024</v>
      </c>
      <c r="L29" s="109">
        <v>2025</v>
      </c>
      <c r="M29" s="122">
        <v>2026</v>
      </c>
      <c r="N29" s="132" t="s">
        <v>220</v>
      </c>
    </row>
    <row r="30" spans="2:14" s="75" customFormat="1" ht="13.2" customHeight="1">
      <c r="B30" s="123" t="s">
        <v>92</v>
      </c>
      <c r="C30" s="19">
        <v>0</v>
      </c>
      <c r="D30" s="19">
        <v>0</v>
      </c>
      <c r="E30" s="112"/>
      <c r="F30" s="112"/>
      <c r="G30" s="209"/>
      <c r="H30" s="112"/>
      <c r="I30" s="112"/>
      <c r="J30" s="112"/>
      <c r="K30" s="118"/>
      <c r="L30" s="118"/>
      <c r="M30" s="118"/>
      <c r="N30" s="37" t="e">
        <f>(M30/G30)^(1/6)-1</f>
        <v>#DIV/0!</v>
      </c>
    </row>
    <row r="31" spans="2:14" s="75" customFormat="1" ht="13.2" customHeight="1">
      <c r="B31" s="124" t="s">
        <v>93</v>
      </c>
      <c r="C31" s="110"/>
      <c r="D31" s="29"/>
      <c r="E31" s="29"/>
      <c r="F31" s="116"/>
      <c r="G31" s="210"/>
      <c r="H31" s="116"/>
      <c r="I31" s="116"/>
      <c r="J31" s="116"/>
      <c r="K31" s="119"/>
      <c r="L31" s="119"/>
      <c r="M31" s="119"/>
      <c r="N31" s="126"/>
    </row>
    <row r="32" spans="2:14" s="75" customFormat="1" ht="13.2" customHeight="1">
      <c r="B32" s="123" t="s">
        <v>94</v>
      </c>
      <c r="C32" s="19">
        <v>0</v>
      </c>
      <c r="D32" s="19">
        <v>0</v>
      </c>
      <c r="E32" s="112"/>
      <c r="F32" s="112"/>
      <c r="G32" s="209"/>
      <c r="H32" s="112"/>
      <c r="I32" s="112"/>
      <c r="J32" s="112"/>
      <c r="K32" s="118"/>
      <c r="L32" s="118"/>
      <c r="M32" s="118"/>
      <c r="N32" s="41" t="e">
        <f>(M32/G32)^(1/6)-1</f>
        <v>#DIV/0!</v>
      </c>
    </row>
    <row r="33" spans="2:21" s="75" customFormat="1" ht="13.2" customHeight="1">
      <c r="B33" s="124" t="s">
        <v>93</v>
      </c>
      <c r="C33" s="110"/>
      <c r="D33" s="29"/>
      <c r="E33" s="29"/>
      <c r="F33" s="116"/>
      <c r="G33" s="116"/>
      <c r="H33" s="116"/>
      <c r="I33" s="116"/>
      <c r="J33" s="116"/>
      <c r="K33" s="119"/>
      <c r="L33" s="119"/>
      <c r="M33" s="119"/>
      <c r="N33" s="126"/>
    </row>
    <row r="34" spans="2:21" s="75" customFormat="1" ht="13.2" customHeight="1">
      <c r="B34" s="123" t="s">
        <v>95</v>
      </c>
      <c r="C34" s="19">
        <v>0</v>
      </c>
      <c r="D34" s="19">
        <v>0</v>
      </c>
      <c r="E34" s="112"/>
      <c r="F34" s="112"/>
      <c r="G34" s="112"/>
      <c r="H34" s="112"/>
      <c r="I34" s="112"/>
      <c r="J34" s="112"/>
      <c r="K34" s="118"/>
      <c r="L34" s="118"/>
      <c r="M34" s="118"/>
      <c r="N34" s="41" t="e">
        <f>(M34/G34)^(1/6)-1</f>
        <v>#DIV/0!</v>
      </c>
      <c r="O34" s="142"/>
      <c r="P34" s="144"/>
    </row>
    <row r="35" spans="2:21" s="75" customFormat="1" ht="13.2" customHeight="1">
      <c r="B35" s="124" t="s">
        <v>93</v>
      </c>
      <c r="C35" s="110"/>
      <c r="D35" s="29"/>
      <c r="E35" s="29"/>
      <c r="F35" s="116"/>
      <c r="G35" s="116"/>
      <c r="H35" s="116"/>
      <c r="I35" s="116"/>
      <c r="J35" s="116"/>
      <c r="K35" s="119"/>
      <c r="L35" s="119"/>
      <c r="M35" s="119"/>
      <c r="N35" s="126"/>
      <c r="O35" s="142"/>
    </row>
    <row r="36" spans="2:21" s="75" customFormat="1" ht="13.2" customHeight="1">
      <c r="B36" s="123" t="s">
        <v>100</v>
      </c>
      <c r="C36" s="19">
        <v>0</v>
      </c>
      <c r="D36" s="19">
        <v>0</v>
      </c>
      <c r="E36" s="112"/>
      <c r="F36" s="112"/>
      <c r="G36" s="112"/>
      <c r="H36" s="112"/>
      <c r="I36" s="112"/>
      <c r="J36" s="112"/>
      <c r="K36" s="118"/>
      <c r="L36" s="118"/>
      <c r="M36" s="118"/>
      <c r="N36" s="41" t="e">
        <f>(M36/G36)^(1/6)-1</f>
        <v>#DIV/0!</v>
      </c>
      <c r="P36" s="57"/>
      <c r="Q36" s="57"/>
      <c r="R36" s="57"/>
      <c r="S36" s="57"/>
      <c r="T36" s="57"/>
      <c r="U36" s="57"/>
    </row>
    <row r="37" spans="2:21" s="75" customFormat="1" ht="13.2" customHeight="1">
      <c r="B37" s="124" t="s">
        <v>93</v>
      </c>
      <c r="C37" s="110"/>
      <c r="D37" s="29"/>
      <c r="E37" s="29"/>
      <c r="F37" s="116"/>
      <c r="G37" s="116"/>
      <c r="H37" s="116"/>
      <c r="I37" s="116"/>
      <c r="J37" s="116"/>
      <c r="K37" s="119"/>
      <c r="L37" s="119"/>
      <c r="M37" s="119"/>
      <c r="N37" s="126"/>
      <c r="P37" s="184"/>
      <c r="Q37" s="184"/>
      <c r="R37" s="184"/>
      <c r="S37" s="184"/>
      <c r="T37" s="184"/>
      <c r="U37" s="184"/>
    </row>
    <row r="38" spans="2:21" s="75" customFormat="1" ht="13.2" customHeight="1">
      <c r="B38" s="123" t="s">
        <v>72</v>
      </c>
      <c r="C38" s="19">
        <f>C30+C32+C34+C36</f>
        <v>0</v>
      </c>
      <c r="D38" s="19">
        <f>D30+D32+D34+D36</f>
        <v>0</v>
      </c>
      <c r="E38" s="112">
        <f>E30+E32+E34+E36</f>
        <v>0</v>
      </c>
      <c r="F38" s="112">
        <f t="shared" ref="F38:L38" si="3">F30+F32+F34+F36</f>
        <v>0</v>
      </c>
      <c r="G38" s="112">
        <f t="shared" si="3"/>
        <v>0</v>
      </c>
      <c r="H38" s="112">
        <f t="shared" si="3"/>
        <v>0</v>
      </c>
      <c r="I38" s="112">
        <f t="shared" si="3"/>
        <v>0</v>
      </c>
      <c r="J38" s="112">
        <f t="shared" si="3"/>
        <v>0</v>
      </c>
      <c r="K38" s="118">
        <f t="shared" si="3"/>
        <v>0</v>
      </c>
      <c r="L38" s="118">
        <f t="shared" si="3"/>
        <v>0</v>
      </c>
      <c r="M38" s="118">
        <f t="shared" ref="M38" si="4">M30+M32+M34+M36</f>
        <v>0</v>
      </c>
      <c r="N38" s="41" t="e">
        <f>(M38/G38)^(1/6)-1</f>
        <v>#DIV/0!</v>
      </c>
    </row>
    <row r="39" spans="2:21" s="75" customFormat="1" ht="13.2" customHeight="1">
      <c r="B39" s="127" t="s">
        <v>93</v>
      </c>
      <c r="C39" s="110"/>
      <c r="D39" s="29"/>
      <c r="E39" s="29"/>
      <c r="F39" s="116" t="e">
        <f>(F38-E38)/E38</f>
        <v>#DIV/0!</v>
      </c>
      <c r="G39" s="116" t="e">
        <f t="shared" ref="G39:M39" si="5">(G38-F38)/F38</f>
        <v>#DIV/0!</v>
      </c>
      <c r="H39" s="116" t="e">
        <f t="shared" si="5"/>
        <v>#DIV/0!</v>
      </c>
      <c r="I39" s="116" t="e">
        <f t="shared" si="5"/>
        <v>#DIV/0!</v>
      </c>
      <c r="J39" s="116" t="e">
        <f t="shared" si="5"/>
        <v>#DIV/0!</v>
      </c>
      <c r="K39" s="119" t="e">
        <f t="shared" si="5"/>
        <v>#DIV/0!</v>
      </c>
      <c r="L39" s="119" t="e">
        <f t="shared" si="5"/>
        <v>#DIV/0!</v>
      </c>
      <c r="M39" s="119" t="e">
        <f t="shared" si="5"/>
        <v>#DIV/0!</v>
      </c>
      <c r="N39" s="128"/>
    </row>
    <row r="40" spans="2:21" s="75" customFormat="1" ht="13.2" customHeight="1">
      <c r="E40" s="188"/>
      <c r="F40" s="55"/>
      <c r="G40" s="55"/>
    </row>
    <row r="41" spans="2:21" s="75" customFormat="1" ht="15" customHeight="1">
      <c r="B41" s="21" t="s">
        <v>103</v>
      </c>
      <c r="C41" s="21"/>
      <c r="D41" s="21"/>
      <c r="E41" s="21"/>
      <c r="F41" s="187"/>
      <c r="G41" s="187"/>
      <c r="N41" s="36" t="s">
        <v>96</v>
      </c>
      <c r="P41" s="101"/>
    </row>
    <row r="42" spans="2:21" s="75" customFormat="1" ht="13.2" customHeight="1">
      <c r="B42" s="121" t="s">
        <v>91</v>
      </c>
      <c r="C42" s="109">
        <v>2016</v>
      </c>
      <c r="D42" s="109">
        <v>2017</v>
      </c>
      <c r="E42" s="109">
        <v>2018</v>
      </c>
      <c r="F42" s="109">
        <v>2019</v>
      </c>
      <c r="G42" s="109">
        <v>2020</v>
      </c>
      <c r="H42" s="109">
        <v>2021</v>
      </c>
      <c r="I42" s="109">
        <v>2022</v>
      </c>
      <c r="J42" s="109">
        <v>2023</v>
      </c>
      <c r="K42" s="109">
        <v>2024</v>
      </c>
      <c r="L42" s="109">
        <v>2025</v>
      </c>
      <c r="M42" s="122">
        <v>2026</v>
      </c>
      <c r="N42" s="132" t="s">
        <v>220</v>
      </c>
    </row>
    <row r="43" spans="2:21" s="75" customFormat="1" ht="13.2" customHeight="1">
      <c r="B43" s="76" t="s">
        <v>92</v>
      </c>
      <c r="C43" s="147"/>
      <c r="D43" s="147"/>
      <c r="E43" s="166" t="e">
        <f t="shared" ref="E43:L43" si="6">E30*1000000/E9</f>
        <v>#DIV/0!</v>
      </c>
      <c r="F43" s="166" t="e">
        <f t="shared" si="6"/>
        <v>#DIV/0!</v>
      </c>
      <c r="G43" s="166" t="e">
        <f t="shared" si="6"/>
        <v>#DIV/0!</v>
      </c>
      <c r="H43" s="166" t="e">
        <f t="shared" si="6"/>
        <v>#DIV/0!</v>
      </c>
      <c r="I43" s="166" t="e">
        <f t="shared" si="6"/>
        <v>#DIV/0!</v>
      </c>
      <c r="J43" s="166" t="e">
        <f t="shared" si="6"/>
        <v>#DIV/0!</v>
      </c>
      <c r="K43" s="166" t="e">
        <f t="shared" si="6"/>
        <v>#DIV/0!</v>
      </c>
      <c r="L43" s="167" t="e">
        <f t="shared" si="6"/>
        <v>#DIV/0!</v>
      </c>
      <c r="M43" s="167" t="e">
        <f t="shared" ref="M43" si="7">M30*1000000/M9</f>
        <v>#DIV/0!</v>
      </c>
      <c r="N43" s="37" t="e">
        <f>(M43/G43)^(1/6)-1</f>
        <v>#DIV/0!</v>
      </c>
    </row>
    <row r="44" spans="2:21" s="75" customFormat="1" ht="13.2" customHeight="1">
      <c r="B44" s="76" t="s">
        <v>94</v>
      </c>
      <c r="C44" s="147"/>
      <c r="D44" s="147"/>
      <c r="E44" s="166" t="e">
        <f t="shared" ref="E44:L44" si="8">E32*1000000/E13</f>
        <v>#DIV/0!</v>
      </c>
      <c r="F44" s="166" t="e">
        <f t="shared" si="8"/>
        <v>#DIV/0!</v>
      </c>
      <c r="G44" s="166" t="e">
        <f t="shared" si="8"/>
        <v>#DIV/0!</v>
      </c>
      <c r="H44" s="166" t="e">
        <f t="shared" si="8"/>
        <v>#DIV/0!</v>
      </c>
      <c r="I44" s="166" t="e">
        <f t="shared" si="8"/>
        <v>#DIV/0!</v>
      </c>
      <c r="J44" s="166" t="e">
        <f t="shared" si="8"/>
        <v>#DIV/0!</v>
      </c>
      <c r="K44" s="166" t="e">
        <f t="shared" si="8"/>
        <v>#DIV/0!</v>
      </c>
      <c r="L44" s="167" t="e">
        <f t="shared" si="8"/>
        <v>#DIV/0!</v>
      </c>
      <c r="M44" s="167" t="e">
        <f t="shared" ref="M44" si="9">M32*1000000/M13</f>
        <v>#DIV/0!</v>
      </c>
      <c r="N44" s="41" t="e">
        <f>(M44/G44)^(1/6)-1</f>
        <v>#DIV/0!</v>
      </c>
    </row>
    <row r="45" spans="2:21" s="75" customFormat="1" ht="13.2" customHeight="1">
      <c r="B45" s="76" t="s">
        <v>95</v>
      </c>
      <c r="C45" s="147"/>
      <c r="D45" s="147"/>
      <c r="E45" s="166" t="e">
        <f t="shared" ref="E45:L45" si="10">E34*1000000/E17</f>
        <v>#DIV/0!</v>
      </c>
      <c r="F45" s="166" t="e">
        <f t="shared" si="10"/>
        <v>#DIV/0!</v>
      </c>
      <c r="G45" s="166" t="e">
        <f t="shared" si="10"/>
        <v>#DIV/0!</v>
      </c>
      <c r="H45" s="166" t="e">
        <f t="shared" si="10"/>
        <v>#DIV/0!</v>
      </c>
      <c r="I45" s="166" t="e">
        <f t="shared" si="10"/>
        <v>#DIV/0!</v>
      </c>
      <c r="J45" s="166" t="e">
        <f t="shared" si="10"/>
        <v>#DIV/0!</v>
      </c>
      <c r="K45" s="166" t="e">
        <f t="shared" si="10"/>
        <v>#DIV/0!</v>
      </c>
      <c r="L45" s="167" t="e">
        <f t="shared" si="10"/>
        <v>#DIV/0!</v>
      </c>
      <c r="M45" s="167" t="e">
        <f t="shared" ref="M45" si="11">M34*1000000/M17</f>
        <v>#DIV/0!</v>
      </c>
      <c r="N45" s="41" t="e">
        <f>(M45/G45)^(1/6)-1</f>
        <v>#DIV/0!</v>
      </c>
    </row>
    <row r="46" spans="2:21" s="75" customFormat="1" ht="13.2" customHeight="1">
      <c r="B46" s="76" t="s">
        <v>100</v>
      </c>
      <c r="C46" s="147"/>
      <c r="D46" s="147"/>
      <c r="E46" s="166"/>
      <c r="F46" s="166" t="e">
        <f t="shared" ref="F46:L46" si="12">F36*1000000/F21</f>
        <v>#DIV/0!</v>
      </c>
      <c r="G46" s="166" t="e">
        <f t="shared" si="12"/>
        <v>#DIV/0!</v>
      </c>
      <c r="H46" s="166" t="e">
        <f t="shared" si="12"/>
        <v>#DIV/0!</v>
      </c>
      <c r="I46" s="166" t="e">
        <f t="shared" si="12"/>
        <v>#DIV/0!</v>
      </c>
      <c r="J46" s="166" t="e">
        <f t="shared" si="12"/>
        <v>#DIV/0!</v>
      </c>
      <c r="K46" s="166" t="e">
        <f t="shared" si="12"/>
        <v>#DIV/0!</v>
      </c>
      <c r="L46" s="167" t="e">
        <f t="shared" si="12"/>
        <v>#DIV/0!</v>
      </c>
      <c r="M46" s="167" t="e">
        <f t="shared" ref="M46" si="13">M36*1000000/M21</f>
        <v>#DIV/0!</v>
      </c>
      <c r="N46" s="46" t="e">
        <f>(M46/G46)^(1/6)-1</f>
        <v>#DIV/0!</v>
      </c>
    </row>
    <row r="47" spans="2:21">
      <c r="B47" s="75"/>
      <c r="C47" s="75"/>
      <c r="D47" s="75"/>
      <c r="E47" s="75"/>
      <c r="F47" s="75"/>
      <c r="G47" s="75"/>
      <c r="H47" s="75"/>
      <c r="I47" s="75"/>
      <c r="J47" s="75"/>
      <c r="K47" s="75"/>
      <c r="L47" s="75"/>
      <c r="M47" s="75"/>
      <c r="N47" s="75"/>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287F-B9D9-48F6-A166-C8FA3ECE7FF1}">
  <sheetPr>
    <tabColor rgb="FFCCFFCC"/>
  </sheetPr>
  <dimension ref="B2:S97"/>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2" spans="2:19" ht="17.399999999999999">
      <c r="B2" s="28" t="str">
        <f>Introduction!B2</f>
        <v>LightCounting Wireless Infrastructure Shares, Size &amp; Forecast - 1Q21</v>
      </c>
    </row>
    <row r="3" spans="2:19" ht="15">
      <c r="B3" s="236" t="str">
        <f>Introduction!B3</f>
        <v>May 2021 - Sample template for illustrative purposes only</v>
      </c>
    </row>
    <row r="4" spans="2:19" ht="13.2" customHeight="1">
      <c r="B4" s="27"/>
    </row>
    <row r="5" spans="2:19" ht="15.6">
      <c r="B5" s="88" t="s">
        <v>74</v>
      </c>
      <c r="C5" s="25"/>
    </row>
    <row r="6" spans="2:19" ht="13.2" customHeight="1"/>
    <row r="7" spans="2:19" ht="15" customHeight="1">
      <c r="B7" s="21" t="s">
        <v>151</v>
      </c>
      <c r="D7" s="194"/>
      <c r="F7" s="24"/>
      <c r="N7" s="21" t="s">
        <v>125</v>
      </c>
      <c r="P7" s="65"/>
    </row>
    <row r="8" spans="2:19" ht="13.2" customHeight="1">
      <c r="B8" s="9" t="s">
        <v>6</v>
      </c>
      <c r="C8" s="20" t="s">
        <v>75</v>
      </c>
      <c r="D8" s="20" t="s">
        <v>76</v>
      </c>
      <c r="E8" s="20" t="s">
        <v>77</v>
      </c>
      <c r="F8" s="20" t="s">
        <v>78</v>
      </c>
      <c r="G8" s="20" t="s">
        <v>79</v>
      </c>
      <c r="H8" s="20" t="s">
        <v>80</v>
      </c>
      <c r="I8" s="20" t="s">
        <v>81</v>
      </c>
      <c r="J8" s="20" t="s">
        <v>82</v>
      </c>
      <c r="K8" s="20" t="s">
        <v>83</v>
      </c>
      <c r="L8" s="20" t="s">
        <v>84</v>
      </c>
      <c r="N8" s="9" t="str">
        <f>B8</f>
        <v>Vendor</v>
      </c>
      <c r="O8" s="20">
        <v>2019</v>
      </c>
      <c r="P8" s="20">
        <v>2020</v>
      </c>
      <c r="Q8" s="20">
        <v>2021</v>
      </c>
      <c r="R8" s="20">
        <v>2022</v>
      </c>
      <c r="S8" s="20">
        <v>2023</v>
      </c>
    </row>
    <row r="9" spans="2:19" s="104" customFormat="1" ht="13.2" customHeight="1">
      <c r="B9" s="199" t="s">
        <v>11</v>
      </c>
      <c r="C9" s="174"/>
      <c r="D9" s="174"/>
      <c r="E9" s="174"/>
      <c r="F9" s="174"/>
      <c r="G9" s="174"/>
      <c r="H9" s="174"/>
      <c r="I9" s="174"/>
      <c r="J9" s="174"/>
      <c r="K9" s="174"/>
      <c r="L9" s="174"/>
      <c r="N9" s="199" t="s">
        <v>11</v>
      </c>
      <c r="O9" s="174">
        <f t="shared" ref="O9:O16" si="0">SUM(C9:F9)</f>
        <v>0</v>
      </c>
      <c r="P9" s="174">
        <f>SUM(G9:J9)</f>
        <v>0</v>
      </c>
      <c r="Q9" s="174"/>
      <c r="R9" s="174"/>
      <c r="S9" s="174"/>
    </row>
    <row r="10" spans="2:19" s="104" customFormat="1" ht="13.2" customHeight="1">
      <c r="B10" s="199" t="s">
        <v>3</v>
      </c>
      <c r="C10" s="174"/>
      <c r="D10" s="174"/>
      <c r="E10" s="174"/>
      <c r="F10" s="174"/>
      <c r="G10" s="174"/>
      <c r="H10" s="174"/>
      <c r="I10" s="174"/>
      <c r="J10" s="174"/>
      <c r="K10" s="174"/>
      <c r="L10" s="174"/>
      <c r="N10" s="199" t="s">
        <v>3</v>
      </c>
      <c r="O10" s="174">
        <f t="shared" si="0"/>
        <v>0</v>
      </c>
      <c r="P10" s="174">
        <f>SUM(G10:J10)</f>
        <v>0</v>
      </c>
      <c r="Q10" s="174"/>
      <c r="R10" s="174"/>
      <c r="S10" s="174"/>
    </row>
    <row r="11" spans="2:19" s="104" customFormat="1" ht="13.2" customHeight="1">
      <c r="B11" s="199" t="s">
        <v>17</v>
      </c>
      <c r="C11" s="174"/>
      <c r="D11" s="174"/>
      <c r="E11" s="174"/>
      <c r="F11" s="174"/>
      <c r="G11" s="174"/>
      <c r="H11" s="174"/>
      <c r="I11" s="174"/>
      <c r="J11" s="174"/>
      <c r="K11" s="174"/>
      <c r="L11" s="174"/>
      <c r="N11" s="199" t="s">
        <v>17</v>
      </c>
      <c r="O11" s="174">
        <f t="shared" si="0"/>
        <v>0</v>
      </c>
      <c r="P11" s="174">
        <f>SUM(G11:J11)</f>
        <v>0</v>
      </c>
      <c r="Q11" s="174"/>
      <c r="R11" s="174"/>
      <c r="S11" s="174"/>
    </row>
    <row r="12" spans="2:19" s="104" customFormat="1" ht="13.2" customHeight="1">
      <c r="B12" s="199" t="s">
        <v>2</v>
      </c>
      <c r="C12" s="174"/>
      <c r="D12" s="174"/>
      <c r="E12" s="174"/>
      <c r="F12" s="174"/>
      <c r="G12" s="174"/>
      <c r="H12" s="174"/>
      <c r="I12" s="174"/>
      <c r="J12" s="174"/>
      <c r="K12" s="174"/>
      <c r="L12" s="174"/>
      <c r="N12" s="199" t="s">
        <v>2</v>
      </c>
      <c r="O12" s="174">
        <f t="shared" si="0"/>
        <v>0</v>
      </c>
      <c r="P12" s="174">
        <f>SUM(G12:J12)</f>
        <v>0</v>
      </c>
      <c r="Q12" s="174"/>
      <c r="R12" s="174"/>
      <c r="S12" s="174"/>
    </row>
    <row r="13" spans="2:19" s="104" customFormat="1" ht="13.2" customHeight="1">
      <c r="B13" s="199" t="s">
        <v>18</v>
      </c>
      <c r="C13" s="174"/>
      <c r="D13" s="174"/>
      <c r="E13" s="174"/>
      <c r="F13" s="174"/>
      <c r="G13" s="174"/>
      <c r="H13" s="174"/>
      <c r="I13" s="174"/>
      <c r="J13" s="174"/>
      <c r="K13" s="174"/>
      <c r="L13" s="174"/>
      <c r="N13" s="199" t="s">
        <v>18</v>
      </c>
      <c r="O13" s="174">
        <f t="shared" si="0"/>
        <v>0</v>
      </c>
      <c r="P13" s="174">
        <f>SUM(G13:J13)</f>
        <v>0</v>
      </c>
      <c r="Q13" s="174"/>
      <c r="R13" s="174"/>
      <c r="S13" s="174"/>
    </row>
    <row r="14" spans="2:19" s="104" customFormat="1" ht="13.2" customHeight="1">
      <c r="B14" s="199" t="s">
        <v>23</v>
      </c>
      <c r="C14" s="174"/>
      <c r="D14" s="174"/>
      <c r="E14" s="174"/>
      <c r="F14" s="174"/>
      <c r="G14" s="174"/>
      <c r="H14" s="174"/>
      <c r="I14" s="174"/>
      <c r="J14" s="174"/>
      <c r="K14" s="174"/>
      <c r="L14" s="174"/>
      <c r="N14" s="199" t="s">
        <v>23</v>
      </c>
      <c r="O14" s="174">
        <f t="shared" si="0"/>
        <v>0</v>
      </c>
      <c r="P14" s="174">
        <f t="shared" ref="P14:P16" si="1">SUM(G14:J14)</f>
        <v>0</v>
      </c>
      <c r="Q14" s="174"/>
      <c r="R14" s="174"/>
      <c r="S14" s="174"/>
    </row>
    <row r="15" spans="2:19" s="104" customFormat="1" ht="13.2" customHeight="1">
      <c r="B15" s="199" t="s">
        <v>28</v>
      </c>
      <c r="C15" s="174"/>
      <c r="D15" s="174"/>
      <c r="E15" s="174"/>
      <c r="F15" s="174"/>
      <c r="G15" s="174"/>
      <c r="H15" s="174"/>
      <c r="I15" s="174"/>
      <c r="J15" s="174"/>
      <c r="K15" s="174"/>
      <c r="L15" s="174"/>
      <c r="N15" s="199" t="s">
        <v>28</v>
      </c>
      <c r="O15" s="174">
        <f t="shared" si="0"/>
        <v>0</v>
      </c>
      <c r="P15" s="174">
        <f t="shared" si="1"/>
        <v>0</v>
      </c>
      <c r="Q15" s="174"/>
      <c r="R15" s="174"/>
      <c r="S15" s="174"/>
    </row>
    <row r="16" spans="2:19" s="104" customFormat="1" ht="13.2" customHeight="1">
      <c r="B16" s="199" t="s">
        <v>85</v>
      </c>
      <c r="C16" s="174"/>
      <c r="D16" s="174"/>
      <c r="E16" s="174"/>
      <c r="F16" s="174"/>
      <c r="G16" s="174"/>
      <c r="H16" s="174"/>
      <c r="I16" s="174"/>
      <c r="J16" s="174"/>
      <c r="K16" s="174"/>
      <c r="L16" s="174"/>
      <c r="N16" s="199" t="s">
        <v>85</v>
      </c>
      <c r="O16" s="174">
        <f t="shared" si="0"/>
        <v>0</v>
      </c>
      <c r="P16" s="174">
        <f t="shared" si="1"/>
        <v>0</v>
      </c>
      <c r="Q16" s="174"/>
      <c r="R16" s="174"/>
      <c r="S16" s="174"/>
    </row>
    <row r="17" spans="2:19" s="104" customFormat="1" ht="13.2" customHeight="1">
      <c r="B17" s="199" t="s">
        <v>72</v>
      </c>
      <c r="C17" s="174">
        <f t="shared" ref="C17:L17" si="2">SUM(C9:C16)</f>
        <v>0</v>
      </c>
      <c r="D17" s="174">
        <f t="shared" si="2"/>
        <v>0</v>
      </c>
      <c r="E17" s="174">
        <f t="shared" si="2"/>
        <v>0</v>
      </c>
      <c r="F17" s="174">
        <f t="shared" si="2"/>
        <v>0</v>
      </c>
      <c r="G17" s="174">
        <f t="shared" si="2"/>
        <v>0</v>
      </c>
      <c r="H17" s="174">
        <f t="shared" si="2"/>
        <v>0</v>
      </c>
      <c r="I17" s="174">
        <f t="shared" si="2"/>
        <v>0</v>
      </c>
      <c r="J17" s="174">
        <f t="shared" si="2"/>
        <v>0</v>
      </c>
      <c r="K17" s="174">
        <f t="shared" si="2"/>
        <v>0</v>
      </c>
      <c r="L17" s="174">
        <f t="shared" si="2"/>
        <v>0</v>
      </c>
      <c r="N17" s="199" t="s">
        <v>72</v>
      </c>
      <c r="O17" s="174">
        <f>SUM(O9:O16)</f>
        <v>0</v>
      </c>
      <c r="P17" s="174">
        <f>SUM(P9:P16)</f>
        <v>0</v>
      </c>
      <c r="Q17" s="174">
        <f t="shared" ref="Q17:S17" si="3">SUM(Q9:Q16)</f>
        <v>0</v>
      </c>
      <c r="R17" s="174">
        <f t="shared" si="3"/>
        <v>0</v>
      </c>
      <c r="S17" s="174">
        <f t="shared" si="3"/>
        <v>0</v>
      </c>
    </row>
    <row r="18" spans="2:19" s="104" customFormat="1" ht="13.2" customHeight="1">
      <c r="B18" s="104" t="s">
        <v>157</v>
      </c>
      <c r="C18" s="212"/>
      <c r="D18" s="212"/>
      <c r="E18" s="212"/>
      <c r="F18" s="212"/>
      <c r="G18" s="212"/>
      <c r="H18" s="212"/>
      <c r="I18" s="212"/>
      <c r="J18" s="212"/>
      <c r="K18" s="212"/>
      <c r="L18" s="212"/>
      <c r="O18" s="212"/>
      <c r="P18" s="212"/>
      <c r="Q18" s="212"/>
      <c r="R18" s="212"/>
      <c r="S18" s="212"/>
    </row>
    <row r="19" spans="2:19" ht="13.2" customHeight="1">
      <c r="C19" s="18"/>
      <c r="D19" s="18"/>
      <c r="E19" s="18"/>
      <c r="F19" s="18"/>
      <c r="G19" s="18"/>
      <c r="H19" s="18"/>
      <c r="I19" s="18"/>
      <c r="J19" s="18"/>
      <c r="K19" s="18"/>
      <c r="L19" s="18"/>
      <c r="O19" s="18"/>
      <c r="P19" s="18"/>
      <c r="Q19" s="18"/>
      <c r="R19" s="18"/>
      <c r="S19" s="18"/>
    </row>
    <row r="20" spans="2:19" ht="15" customHeight="1">
      <c r="B20" s="21" t="s">
        <v>150</v>
      </c>
      <c r="F20" s="24"/>
      <c r="N20" s="21" t="s">
        <v>126</v>
      </c>
    </row>
    <row r="21" spans="2:19" ht="13.2" customHeight="1">
      <c r="B21" s="9"/>
      <c r="C21" s="20" t="s">
        <v>75</v>
      </c>
      <c r="D21" s="20" t="s">
        <v>76</v>
      </c>
      <c r="E21" s="20" t="s">
        <v>77</v>
      </c>
      <c r="F21" s="20" t="s">
        <v>78</v>
      </c>
      <c r="G21" s="20" t="s">
        <v>79</v>
      </c>
      <c r="H21" s="20" t="s">
        <v>80</v>
      </c>
      <c r="I21" s="20" t="s">
        <v>81</v>
      </c>
      <c r="J21" s="20" t="s">
        <v>82</v>
      </c>
      <c r="K21" s="20" t="s">
        <v>83</v>
      </c>
      <c r="L21" s="20" t="s">
        <v>84</v>
      </c>
      <c r="N21" s="9"/>
      <c r="O21" s="20">
        <v>2019</v>
      </c>
      <c r="P21" s="20">
        <v>2020</v>
      </c>
      <c r="Q21" s="20">
        <v>2021</v>
      </c>
      <c r="R21" s="20">
        <v>2022</v>
      </c>
      <c r="S21" s="20">
        <v>2023</v>
      </c>
    </row>
    <row r="22" spans="2:19" ht="13.2" customHeight="1">
      <c r="B22" s="4" t="s">
        <v>11</v>
      </c>
      <c r="C22" s="151" t="e">
        <f t="shared" ref="C22:H22" si="4">C9/C$17</f>
        <v>#DIV/0!</v>
      </c>
      <c r="D22" s="151" t="e">
        <f t="shared" si="4"/>
        <v>#DIV/0!</v>
      </c>
      <c r="E22" s="151" t="e">
        <f t="shared" si="4"/>
        <v>#DIV/0!</v>
      </c>
      <c r="F22" s="151" t="e">
        <f t="shared" si="4"/>
        <v>#DIV/0!</v>
      </c>
      <c r="G22" s="151" t="e">
        <f t="shared" si="4"/>
        <v>#DIV/0!</v>
      </c>
      <c r="H22" s="151" t="e">
        <f t="shared" si="4"/>
        <v>#DIV/0!</v>
      </c>
      <c r="I22" s="151" t="e">
        <f t="shared" ref="I22:J22" si="5">I9/I$17</f>
        <v>#DIV/0!</v>
      </c>
      <c r="J22" s="151" t="e">
        <f t="shared" si="5"/>
        <v>#DIV/0!</v>
      </c>
      <c r="K22" s="151" t="e">
        <f t="shared" ref="K22" si="6">K9/K$17</f>
        <v>#DIV/0!</v>
      </c>
      <c r="L22" s="156"/>
      <c r="N22" s="4" t="s">
        <v>11</v>
      </c>
      <c r="O22" s="151" t="e">
        <f t="shared" ref="O22:P29" si="7">O9/O$17</f>
        <v>#DIV/0!</v>
      </c>
      <c r="P22" s="151" t="e">
        <f t="shared" si="7"/>
        <v>#DIV/0!</v>
      </c>
      <c r="Q22" s="156"/>
      <c r="R22" s="156"/>
      <c r="S22" s="156"/>
    </row>
    <row r="23" spans="2:19" ht="13.2" customHeight="1">
      <c r="B23" s="4" t="s">
        <v>3</v>
      </c>
      <c r="C23" s="151" t="e">
        <f t="shared" ref="C23:G29" si="8">C10/C$17</f>
        <v>#DIV/0!</v>
      </c>
      <c r="D23" s="151" t="e">
        <f t="shared" si="8"/>
        <v>#DIV/0!</v>
      </c>
      <c r="E23" s="151" t="e">
        <f t="shared" si="8"/>
        <v>#DIV/0!</v>
      </c>
      <c r="F23" s="171" t="e">
        <f t="shared" si="8"/>
        <v>#DIV/0!</v>
      </c>
      <c r="G23" s="151" t="e">
        <f t="shared" si="8"/>
        <v>#DIV/0!</v>
      </c>
      <c r="H23" s="171" t="e">
        <f t="shared" ref="H23:I23" si="9">H10/H$17</f>
        <v>#DIV/0!</v>
      </c>
      <c r="I23" s="151" t="e">
        <f t="shared" si="9"/>
        <v>#DIV/0!</v>
      </c>
      <c r="J23" s="151" t="e">
        <f t="shared" ref="J23:K23" si="10">J10/J$17</f>
        <v>#DIV/0!</v>
      </c>
      <c r="K23" s="151" t="e">
        <f t="shared" si="10"/>
        <v>#DIV/0!</v>
      </c>
      <c r="L23" s="156"/>
      <c r="N23" s="4" t="s">
        <v>3</v>
      </c>
      <c r="O23" s="171" t="e">
        <f t="shared" si="7"/>
        <v>#DIV/0!</v>
      </c>
      <c r="P23" s="151" t="e">
        <f t="shared" si="7"/>
        <v>#DIV/0!</v>
      </c>
      <c r="Q23" s="156"/>
      <c r="R23" s="156"/>
      <c r="S23" s="156"/>
    </row>
    <row r="24" spans="2:19" ht="13.2" customHeight="1">
      <c r="B24" s="4" t="s">
        <v>17</v>
      </c>
      <c r="C24" s="151" t="e">
        <f t="shared" si="8"/>
        <v>#DIV/0!</v>
      </c>
      <c r="D24" s="151" t="e">
        <f t="shared" si="8"/>
        <v>#DIV/0!</v>
      </c>
      <c r="E24" s="151" t="e">
        <f t="shared" si="8"/>
        <v>#DIV/0!</v>
      </c>
      <c r="F24" s="151" t="e">
        <f t="shared" si="8"/>
        <v>#DIV/0!</v>
      </c>
      <c r="G24" s="151" t="e">
        <f t="shared" si="8"/>
        <v>#DIV/0!</v>
      </c>
      <c r="H24" s="151" t="e">
        <f t="shared" ref="H24:I24" si="11">H11/H$17</f>
        <v>#DIV/0!</v>
      </c>
      <c r="I24" s="151" t="e">
        <f t="shared" si="11"/>
        <v>#DIV/0!</v>
      </c>
      <c r="J24" s="151" t="e">
        <f t="shared" ref="J24:K24" si="12">J11/J$17</f>
        <v>#DIV/0!</v>
      </c>
      <c r="K24" s="151" t="e">
        <f t="shared" si="12"/>
        <v>#DIV/0!</v>
      </c>
      <c r="L24" s="156"/>
      <c r="N24" s="4" t="s">
        <v>17</v>
      </c>
      <c r="O24" s="151" t="e">
        <f t="shared" si="7"/>
        <v>#DIV/0!</v>
      </c>
      <c r="P24" s="151" t="e">
        <f t="shared" si="7"/>
        <v>#DIV/0!</v>
      </c>
      <c r="Q24" s="156"/>
      <c r="R24" s="156"/>
      <c r="S24" s="156"/>
    </row>
    <row r="25" spans="2:19" ht="13.2" customHeight="1">
      <c r="B25" s="4" t="s">
        <v>2</v>
      </c>
      <c r="C25" s="151" t="e">
        <f t="shared" si="8"/>
        <v>#DIV/0!</v>
      </c>
      <c r="D25" s="151" t="e">
        <f t="shared" si="8"/>
        <v>#DIV/0!</v>
      </c>
      <c r="E25" s="151" t="e">
        <f t="shared" si="8"/>
        <v>#DIV/0!</v>
      </c>
      <c r="F25" s="151" t="e">
        <f t="shared" si="8"/>
        <v>#DIV/0!</v>
      </c>
      <c r="G25" s="151" t="e">
        <f t="shared" si="8"/>
        <v>#DIV/0!</v>
      </c>
      <c r="H25" s="171" t="e">
        <f t="shared" ref="H25:I25" si="13">H12/H$17</f>
        <v>#DIV/0!</v>
      </c>
      <c r="I25" s="151" t="e">
        <f t="shared" si="13"/>
        <v>#DIV/0!</v>
      </c>
      <c r="J25" s="151" t="e">
        <f t="shared" ref="J25:K25" si="14">J12/J$17</f>
        <v>#DIV/0!</v>
      </c>
      <c r="K25" s="151" t="e">
        <f t="shared" si="14"/>
        <v>#DIV/0!</v>
      </c>
      <c r="L25" s="156"/>
      <c r="N25" s="4" t="s">
        <v>2</v>
      </c>
      <c r="O25" s="151" t="e">
        <f t="shared" si="7"/>
        <v>#DIV/0!</v>
      </c>
      <c r="P25" s="151" t="e">
        <f t="shared" si="7"/>
        <v>#DIV/0!</v>
      </c>
      <c r="Q25" s="156"/>
      <c r="R25" s="156"/>
      <c r="S25" s="156"/>
    </row>
    <row r="26" spans="2:19" ht="13.2" customHeight="1">
      <c r="B26" s="4" t="s">
        <v>18</v>
      </c>
      <c r="C26" s="151" t="e">
        <f t="shared" si="8"/>
        <v>#DIV/0!</v>
      </c>
      <c r="D26" s="151" t="e">
        <f t="shared" si="8"/>
        <v>#DIV/0!</v>
      </c>
      <c r="E26" s="151" t="e">
        <f t="shared" si="8"/>
        <v>#DIV/0!</v>
      </c>
      <c r="F26" s="151" t="e">
        <f t="shared" si="8"/>
        <v>#DIV/0!</v>
      </c>
      <c r="G26" s="151" t="e">
        <f t="shared" si="8"/>
        <v>#DIV/0!</v>
      </c>
      <c r="H26" s="151" t="e">
        <f t="shared" ref="H26:I26" si="15">H13/H$17</f>
        <v>#DIV/0!</v>
      </c>
      <c r="I26" s="151" t="e">
        <f t="shared" si="15"/>
        <v>#DIV/0!</v>
      </c>
      <c r="J26" s="151" t="e">
        <f t="shared" ref="J26:K26" si="16">J13/J$17</f>
        <v>#DIV/0!</v>
      </c>
      <c r="K26" s="151" t="e">
        <f t="shared" si="16"/>
        <v>#DIV/0!</v>
      </c>
      <c r="L26" s="156"/>
      <c r="N26" s="4" t="s">
        <v>18</v>
      </c>
      <c r="O26" s="151" t="e">
        <f t="shared" si="7"/>
        <v>#DIV/0!</v>
      </c>
      <c r="P26" s="151" t="e">
        <f t="shared" si="7"/>
        <v>#DIV/0!</v>
      </c>
      <c r="Q26" s="156"/>
      <c r="R26" s="156"/>
      <c r="S26" s="156"/>
    </row>
    <row r="27" spans="2:19" ht="13.2" customHeight="1">
      <c r="B27" s="4" t="s">
        <v>23</v>
      </c>
      <c r="C27" s="151" t="e">
        <f t="shared" si="8"/>
        <v>#DIV/0!</v>
      </c>
      <c r="D27" s="151" t="e">
        <f t="shared" si="8"/>
        <v>#DIV/0!</v>
      </c>
      <c r="E27" s="151" t="e">
        <f t="shared" si="8"/>
        <v>#DIV/0!</v>
      </c>
      <c r="F27" s="151" t="e">
        <f t="shared" si="8"/>
        <v>#DIV/0!</v>
      </c>
      <c r="G27" s="151" t="e">
        <f t="shared" si="8"/>
        <v>#DIV/0!</v>
      </c>
      <c r="H27" s="151" t="e">
        <f t="shared" ref="H27:I27" si="17">H14/H$17</f>
        <v>#DIV/0!</v>
      </c>
      <c r="I27" s="151" t="e">
        <f t="shared" si="17"/>
        <v>#DIV/0!</v>
      </c>
      <c r="J27" s="151" t="e">
        <f t="shared" ref="J27:K27" si="18">J14/J$17</f>
        <v>#DIV/0!</v>
      </c>
      <c r="K27" s="151" t="e">
        <f t="shared" si="18"/>
        <v>#DIV/0!</v>
      </c>
      <c r="L27" s="156"/>
      <c r="N27" s="4" t="s">
        <v>23</v>
      </c>
      <c r="O27" s="151" t="e">
        <f t="shared" si="7"/>
        <v>#DIV/0!</v>
      </c>
      <c r="P27" s="151" t="e">
        <f t="shared" si="7"/>
        <v>#DIV/0!</v>
      </c>
      <c r="Q27" s="156"/>
      <c r="R27" s="156"/>
      <c r="S27" s="156"/>
    </row>
    <row r="28" spans="2:19" ht="13.2" customHeight="1">
      <c r="B28" s="4" t="s">
        <v>28</v>
      </c>
      <c r="C28" s="151" t="e">
        <f t="shared" si="8"/>
        <v>#DIV/0!</v>
      </c>
      <c r="D28" s="151" t="e">
        <f t="shared" si="8"/>
        <v>#DIV/0!</v>
      </c>
      <c r="E28" s="151" t="e">
        <f t="shared" si="8"/>
        <v>#DIV/0!</v>
      </c>
      <c r="F28" s="151" t="e">
        <f t="shared" si="8"/>
        <v>#DIV/0!</v>
      </c>
      <c r="G28" s="151" t="e">
        <f t="shared" si="8"/>
        <v>#DIV/0!</v>
      </c>
      <c r="H28" s="151" t="e">
        <f t="shared" ref="H28:I28" si="19">H15/H$17</f>
        <v>#DIV/0!</v>
      </c>
      <c r="I28" s="151" t="e">
        <f t="shared" si="19"/>
        <v>#DIV/0!</v>
      </c>
      <c r="J28" s="151" t="e">
        <f t="shared" ref="J28:K28" si="20">J15/J$17</f>
        <v>#DIV/0!</v>
      </c>
      <c r="K28" s="151" t="e">
        <f t="shared" si="20"/>
        <v>#DIV/0!</v>
      </c>
      <c r="L28" s="156"/>
      <c r="N28" s="4" t="s">
        <v>28</v>
      </c>
      <c r="O28" s="151" t="e">
        <f t="shared" si="7"/>
        <v>#DIV/0!</v>
      </c>
      <c r="P28" s="151" t="e">
        <f t="shared" si="7"/>
        <v>#DIV/0!</v>
      </c>
      <c r="Q28" s="156"/>
      <c r="R28" s="156"/>
      <c r="S28" s="156"/>
    </row>
    <row r="29" spans="2:19" ht="13.2" customHeight="1">
      <c r="B29" s="4" t="s">
        <v>85</v>
      </c>
      <c r="C29" s="171" t="e">
        <f t="shared" si="8"/>
        <v>#DIV/0!</v>
      </c>
      <c r="D29" s="171" t="e">
        <f t="shared" si="8"/>
        <v>#DIV/0!</v>
      </c>
      <c r="E29" s="171" t="e">
        <f t="shared" si="8"/>
        <v>#DIV/0!</v>
      </c>
      <c r="F29" s="171" t="e">
        <f t="shared" si="8"/>
        <v>#DIV/0!</v>
      </c>
      <c r="G29" s="171" t="e">
        <f t="shared" si="8"/>
        <v>#DIV/0!</v>
      </c>
      <c r="H29" s="171" t="e">
        <f t="shared" ref="H29:I29" si="21">H16/H$17</f>
        <v>#DIV/0!</v>
      </c>
      <c r="I29" s="171" t="e">
        <f t="shared" si="21"/>
        <v>#DIV/0!</v>
      </c>
      <c r="J29" s="171" t="e">
        <f t="shared" ref="J29:K29" si="22">J16/J$17</f>
        <v>#DIV/0!</v>
      </c>
      <c r="K29" s="171" t="e">
        <f t="shared" si="22"/>
        <v>#DIV/0!</v>
      </c>
      <c r="L29" s="156"/>
      <c r="N29" s="4" t="s">
        <v>85</v>
      </c>
      <c r="O29" s="171" t="e">
        <f t="shared" si="7"/>
        <v>#DIV/0!</v>
      </c>
      <c r="P29" s="171" t="e">
        <f t="shared" si="7"/>
        <v>#DIV/0!</v>
      </c>
      <c r="Q29" s="156"/>
      <c r="R29" s="156"/>
      <c r="S29" s="156"/>
    </row>
    <row r="30" spans="2:19" ht="13.2" customHeight="1">
      <c r="B30" s="4" t="s">
        <v>72</v>
      </c>
      <c r="C30" s="151" t="e">
        <f>SUM(C22:C29)</f>
        <v>#DIV/0!</v>
      </c>
      <c r="D30" s="151" t="e">
        <f t="shared" ref="D30:L30" si="23">SUM(D22:D29)</f>
        <v>#DIV/0!</v>
      </c>
      <c r="E30" s="151" t="e">
        <f t="shared" si="23"/>
        <v>#DIV/0!</v>
      </c>
      <c r="F30" s="151" t="e">
        <f t="shared" si="23"/>
        <v>#DIV/0!</v>
      </c>
      <c r="G30" s="151" t="e">
        <f t="shared" si="23"/>
        <v>#DIV/0!</v>
      </c>
      <c r="H30" s="151" t="e">
        <f t="shared" si="23"/>
        <v>#DIV/0!</v>
      </c>
      <c r="I30" s="151" t="e">
        <f t="shared" si="23"/>
        <v>#DIV/0!</v>
      </c>
      <c r="J30" s="151" t="e">
        <f t="shared" si="23"/>
        <v>#DIV/0!</v>
      </c>
      <c r="K30" s="151" t="e">
        <f t="shared" si="23"/>
        <v>#DIV/0!</v>
      </c>
      <c r="L30" s="151">
        <f t="shared" si="23"/>
        <v>0</v>
      </c>
      <c r="N30" s="4" t="s">
        <v>72</v>
      </c>
      <c r="O30" s="153" t="e">
        <f>SUM(O22:O29)</f>
        <v>#DIV/0!</v>
      </c>
      <c r="P30" s="153" t="e">
        <f>SUM(P22:P29)</f>
        <v>#DIV/0!</v>
      </c>
      <c r="Q30" s="153">
        <f t="shared" ref="Q30:S30" si="24">SUM(Q22:Q29)</f>
        <v>0</v>
      </c>
      <c r="R30" s="153">
        <f t="shared" si="24"/>
        <v>0</v>
      </c>
      <c r="S30" s="153">
        <f t="shared" si="24"/>
        <v>0</v>
      </c>
    </row>
    <row r="31" spans="2:19" ht="13.2" customHeight="1">
      <c r="B31" s="66"/>
      <c r="C31" s="67"/>
      <c r="D31" s="68"/>
      <c r="E31" s="68"/>
      <c r="F31" s="67"/>
      <c r="G31" s="67"/>
      <c r="H31" s="69"/>
      <c r="I31" s="18"/>
      <c r="J31" s="18"/>
      <c r="K31" s="18"/>
      <c r="L31" s="69"/>
      <c r="N31" s="66"/>
      <c r="O31" s="68"/>
      <c r="P31" s="69"/>
      <c r="Q31" s="69"/>
      <c r="R31" s="69"/>
      <c r="S31" s="69"/>
    </row>
    <row r="32" spans="2:19" ht="13.2" customHeight="1">
      <c r="B32" s="66"/>
      <c r="C32" s="67"/>
      <c r="D32" s="68"/>
      <c r="E32" s="68"/>
      <c r="F32" s="67"/>
      <c r="G32" s="67"/>
      <c r="H32" s="69"/>
      <c r="I32" s="69"/>
      <c r="J32" s="69"/>
      <c r="K32" s="69"/>
      <c r="L32" s="69"/>
      <c r="N32" s="66"/>
      <c r="O32" s="68"/>
      <c r="P32" s="69"/>
      <c r="Q32" s="69"/>
      <c r="R32" s="69"/>
      <c r="S32" s="69"/>
    </row>
    <row r="33" spans="2:19" ht="13.2" customHeight="1">
      <c r="B33" s="66"/>
      <c r="C33" s="67"/>
      <c r="D33" s="68"/>
      <c r="E33" s="68"/>
      <c r="F33" s="67"/>
      <c r="G33" s="67"/>
      <c r="H33" s="69"/>
      <c r="I33" s="69"/>
      <c r="J33" s="69"/>
      <c r="K33" s="69"/>
      <c r="L33" s="69"/>
      <c r="N33" s="66"/>
      <c r="O33" s="68"/>
      <c r="P33" s="69"/>
      <c r="Q33" s="69"/>
      <c r="R33" s="69"/>
      <c r="S33" s="69"/>
    </row>
    <row r="34" spans="2:19" ht="13.2" customHeight="1">
      <c r="B34" s="66"/>
      <c r="C34" s="67"/>
      <c r="D34" s="68"/>
      <c r="E34" s="68"/>
      <c r="F34" s="67"/>
      <c r="G34" s="67"/>
      <c r="H34" s="69"/>
      <c r="I34" s="69"/>
      <c r="J34" s="69"/>
      <c r="K34" s="69"/>
      <c r="L34" s="69"/>
      <c r="N34" s="66"/>
      <c r="O34" s="68"/>
      <c r="P34" s="69"/>
      <c r="Q34" s="69"/>
      <c r="R34" s="69"/>
      <c r="S34" s="69"/>
    </row>
    <row r="35" spans="2:19" ht="13.2" customHeight="1">
      <c r="B35" s="66"/>
      <c r="C35" s="67"/>
      <c r="D35" s="68"/>
      <c r="E35" s="68"/>
      <c r="F35" s="67"/>
      <c r="G35" s="67"/>
      <c r="H35" s="69"/>
      <c r="I35" s="69"/>
      <c r="J35" s="69"/>
      <c r="K35" s="69"/>
      <c r="L35" s="69"/>
      <c r="N35" s="66"/>
      <c r="O35" s="68"/>
      <c r="P35" s="69"/>
      <c r="Q35" s="69"/>
      <c r="R35" s="69"/>
      <c r="S35" s="69"/>
    </row>
    <row r="36" spans="2:19" ht="13.2" customHeight="1">
      <c r="B36" s="66"/>
      <c r="C36" s="67"/>
      <c r="D36" s="68"/>
      <c r="E36" s="68"/>
      <c r="F36" s="67"/>
      <c r="G36" s="67"/>
      <c r="H36" s="69"/>
      <c r="I36" s="69"/>
      <c r="J36" s="69"/>
      <c r="K36" s="69"/>
      <c r="L36" s="69"/>
      <c r="N36" s="66"/>
      <c r="O36" s="68"/>
      <c r="P36" s="69"/>
      <c r="Q36" s="69"/>
      <c r="R36" s="69"/>
      <c r="S36" s="69"/>
    </row>
    <row r="37" spans="2:19" ht="13.2" customHeight="1">
      <c r="B37" s="66"/>
      <c r="C37" s="67"/>
      <c r="D37" s="68"/>
      <c r="E37" s="68"/>
      <c r="F37" s="67"/>
      <c r="G37" s="67"/>
      <c r="H37" s="69"/>
      <c r="I37" s="69"/>
      <c r="J37" s="69"/>
      <c r="K37" s="69"/>
      <c r="L37" s="69"/>
      <c r="N37" s="66"/>
      <c r="O37" s="68"/>
      <c r="P37" s="69"/>
      <c r="Q37" s="69"/>
      <c r="R37" s="69"/>
      <c r="S37" s="69"/>
    </row>
    <row r="38" spans="2:19" ht="13.2" customHeight="1">
      <c r="B38" s="66"/>
      <c r="C38" s="67"/>
      <c r="D38" s="68"/>
      <c r="E38" s="68"/>
      <c r="F38" s="67"/>
      <c r="G38" s="67"/>
      <c r="H38" s="69"/>
      <c r="I38" s="69"/>
      <c r="J38" s="69"/>
      <c r="K38" s="69"/>
      <c r="L38" s="69"/>
      <c r="N38" s="66"/>
      <c r="O38" s="68"/>
      <c r="P38" s="69"/>
      <c r="Q38" s="69"/>
      <c r="R38" s="69"/>
      <c r="S38" s="69"/>
    </row>
    <row r="39" spans="2:19" ht="13.2" customHeight="1">
      <c r="B39" s="66"/>
      <c r="C39" s="67"/>
      <c r="D39" s="68"/>
      <c r="E39" s="68"/>
      <c r="F39" s="67"/>
      <c r="G39" s="67"/>
      <c r="H39" s="69"/>
      <c r="I39" s="69"/>
      <c r="J39" s="69"/>
      <c r="K39" s="69"/>
      <c r="L39" s="69"/>
      <c r="N39" s="66"/>
      <c r="O39" s="68"/>
      <c r="P39" s="69"/>
      <c r="Q39" s="69"/>
      <c r="R39" s="69"/>
      <c r="S39" s="69"/>
    </row>
    <row r="40" spans="2:19" ht="13.2" customHeight="1">
      <c r="B40" s="66"/>
      <c r="C40" s="67"/>
      <c r="D40" s="68"/>
      <c r="E40" s="68"/>
      <c r="F40" s="67"/>
      <c r="G40" s="67"/>
      <c r="H40" s="69"/>
      <c r="I40" s="69"/>
      <c r="J40" s="69"/>
      <c r="K40" s="69"/>
      <c r="L40" s="69"/>
      <c r="N40" s="66"/>
      <c r="O40" s="68"/>
      <c r="P40" s="69"/>
      <c r="Q40" s="69"/>
      <c r="R40" s="69"/>
      <c r="S40" s="69"/>
    </row>
    <row r="41" spans="2:19" ht="13.2" customHeight="1">
      <c r="B41" s="66"/>
      <c r="C41" s="67"/>
      <c r="D41" s="68"/>
      <c r="E41" s="68"/>
      <c r="F41" s="67"/>
      <c r="G41" s="67"/>
      <c r="H41" s="69"/>
      <c r="I41" s="69"/>
      <c r="J41" s="69"/>
      <c r="K41" s="69"/>
      <c r="L41" s="69"/>
      <c r="N41" s="66"/>
      <c r="O41" s="68"/>
      <c r="P41" s="69"/>
      <c r="Q41" s="69"/>
      <c r="R41" s="69"/>
      <c r="S41" s="69"/>
    </row>
    <row r="42" spans="2:19" ht="13.2" customHeight="1">
      <c r="B42" s="66"/>
      <c r="C42" s="67"/>
      <c r="D42" s="68"/>
      <c r="E42" s="68"/>
      <c r="F42" s="67"/>
      <c r="G42" s="67"/>
      <c r="H42" s="69"/>
      <c r="I42" s="69"/>
      <c r="J42" s="69"/>
      <c r="K42" s="69"/>
      <c r="L42" s="69"/>
      <c r="N42" s="66"/>
      <c r="O42" s="68"/>
      <c r="P42" s="69"/>
      <c r="Q42" s="69"/>
      <c r="R42" s="69"/>
      <c r="S42" s="69"/>
    </row>
    <row r="43" spans="2:19" ht="13.2" customHeight="1">
      <c r="B43" s="66"/>
      <c r="C43" s="67"/>
      <c r="D43" s="68"/>
      <c r="E43" s="68"/>
      <c r="F43" s="67"/>
      <c r="G43" s="67"/>
      <c r="H43" s="69"/>
      <c r="I43" s="69"/>
      <c r="J43" s="69"/>
      <c r="K43" s="69"/>
      <c r="L43" s="69"/>
      <c r="N43" s="66"/>
      <c r="O43" s="68"/>
      <c r="P43" s="69"/>
      <c r="Q43" s="69"/>
      <c r="R43" s="69"/>
      <c r="S43" s="69"/>
    </row>
    <row r="44" spans="2:19" ht="13.2" customHeight="1">
      <c r="B44" s="66"/>
      <c r="C44" s="67"/>
      <c r="D44" s="68"/>
      <c r="E44" s="68"/>
      <c r="F44" s="67"/>
      <c r="G44" s="67"/>
      <c r="H44" s="69"/>
      <c r="I44" s="69"/>
      <c r="J44" s="69"/>
      <c r="K44" s="69"/>
      <c r="L44" s="69"/>
      <c r="N44" s="66"/>
      <c r="O44" s="68"/>
      <c r="P44" s="69"/>
      <c r="Q44" s="69"/>
      <c r="R44" s="69"/>
      <c r="S44" s="69"/>
    </row>
    <row r="45" spans="2:19" ht="13.2" customHeight="1">
      <c r="B45" s="66"/>
      <c r="C45" s="67"/>
      <c r="D45" s="68"/>
      <c r="E45" s="68"/>
      <c r="F45" s="67"/>
      <c r="G45" s="67"/>
      <c r="H45" s="69"/>
      <c r="I45" s="69"/>
      <c r="J45" s="69"/>
      <c r="K45" s="69"/>
      <c r="L45" s="69"/>
      <c r="N45" s="66"/>
      <c r="O45" s="68"/>
      <c r="P45" s="69"/>
      <c r="Q45" s="69"/>
      <c r="R45" s="69"/>
      <c r="S45" s="69"/>
    </row>
    <row r="46" spans="2:19" ht="13.2" customHeight="1">
      <c r="B46" s="66"/>
      <c r="C46" s="67"/>
      <c r="D46" s="68"/>
      <c r="E46" s="68"/>
      <c r="F46" s="67"/>
      <c r="G46" s="67"/>
      <c r="H46" s="69"/>
      <c r="I46" s="69"/>
      <c r="J46" s="69"/>
      <c r="K46" s="69"/>
      <c r="L46" s="69"/>
      <c r="N46" s="66"/>
      <c r="O46" s="68"/>
      <c r="P46" s="69"/>
      <c r="Q46" s="69"/>
      <c r="R46" s="69"/>
      <c r="S46" s="69"/>
    </row>
    <row r="47" spans="2:19" ht="13.2" customHeight="1">
      <c r="B47" s="66"/>
      <c r="C47" s="67"/>
      <c r="D47" s="68"/>
      <c r="E47" s="68"/>
      <c r="F47" s="67"/>
      <c r="G47" s="67"/>
      <c r="H47" s="69"/>
      <c r="I47" s="69"/>
      <c r="J47" s="69"/>
      <c r="K47" s="69"/>
      <c r="L47" s="69"/>
      <c r="N47" s="66"/>
      <c r="O47" s="68"/>
      <c r="P47" s="69"/>
      <c r="Q47" s="69"/>
      <c r="R47" s="69"/>
      <c r="S47" s="69"/>
    </row>
    <row r="48" spans="2:19" ht="13.2" customHeight="1">
      <c r="B48" s="66"/>
      <c r="C48" s="67"/>
      <c r="D48" s="68"/>
      <c r="E48" s="68"/>
      <c r="F48" s="67"/>
      <c r="G48" s="67"/>
      <c r="H48" s="69"/>
      <c r="I48" s="69"/>
      <c r="J48" s="69"/>
      <c r="K48" s="69"/>
      <c r="L48" s="69"/>
      <c r="N48" s="66"/>
      <c r="O48" s="68"/>
      <c r="P48" s="69"/>
      <c r="Q48" s="69"/>
      <c r="R48" s="69"/>
      <c r="S48" s="69"/>
    </row>
    <row r="49" spans="2:19" ht="13.2" customHeight="1">
      <c r="C49" s="18"/>
      <c r="D49" s="18"/>
      <c r="E49" s="18"/>
      <c r="F49" s="18"/>
      <c r="G49" s="18"/>
      <c r="H49" s="18"/>
      <c r="L49" s="18"/>
      <c r="O49" s="18"/>
      <c r="P49" s="18"/>
      <c r="Q49" s="18"/>
      <c r="R49" s="18"/>
      <c r="S49" s="18"/>
    </row>
    <row r="50" spans="2:19" ht="13.2" customHeight="1">
      <c r="C50" s="18"/>
      <c r="D50" s="18"/>
      <c r="E50" s="18"/>
      <c r="F50" s="18"/>
      <c r="G50" s="18"/>
      <c r="H50" s="18"/>
      <c r="I50" s="18"/>
      <c r="J50" s="18"/>
      <c r="K50" s="18"/>
      <c r="L50" s="18"/>
      <c r="O50" s="18"/>
      <c r="P50" s="18"/>
      <c r="Q50" s="18"/>
      <c r="R50" s="18"/>
      <c r="S50" s="18"/>
    </row>
    <row r="51" spans="2:19" ht="15" customHeight="1">
      <c r="B51" s="21" t="s">
        <v>238</v>
      </c>
      <c r="N51" s="21" t="s">
        <v>239</v>
      </c>
    </row>
    <row r="52" spans="2:19" s="104" customFormat="1" ht="13.2" customHeight="1">
      <c r="B52" s="211" t="str">
        <f t="shared" ref="B52:L52" si="25">B8</f>
        <v>Vendor</v>
      </c>
      <c r="C52" s="204" t="str">
        <f t="shared" si="25"/>
        <v>1Q19</v>
      </c>
      <c r="D52" s="204" t="str">
        <f t="shared" si="25"/>
        <v>2Q19</v>
      </c>
      <c r="E52" s="204" t="str">
        <f t="shared" si="25"/>
        <v>3Q19</v>
      </c>
      <c r="F52" s="204" t="str">
        <f t="shared" si="25"/>
        <v>4Q19</v>
      </c>
      <c r="G52" s="204" t="str">
        <f t="shared" si="25"/>
        <v>1Q20</v>
      </c>
      <c r="H52" s="204" t="str">
        <f t="shared" si="25"/>
        <v>2Q20</v>
      </c>
      <c r="I52" s="204" t="str">
        <f t="shared" si="25"/>
        <v>3Q20</v>
      </c>
      <c r="J52" s="204" t="str">
        <f t="shared" si="25"/>
        <v>4Q20</v>
      </c>
      <c r="K52" s="204" t="str">
        <f t="shared" si="25"/>
        <v>1Q21</v>
      </c>
      <c r="L52" s="204" t="str">
        <f t="shared" si="25"/>
        <v>2Q21</v>
      </c>
      <c r="N52" s="211" t="str">
        <f>N8</f>
        <v>Vendor</v>
      </c>
      <c r="O52" s="204">
        <f>O8</f>
        <v>2019</v>
      </c>
      <c r="P52" s="204">
        <v>2020</v>
      </c>
      <c r="Q52" s="204">
        <v>2021</v>
      </c>
      <c r="R52" s="204">
        <f>R8</f>
        <v>2022</v>
      </c>
      <c r="S52" s="204">
        <f>S8</f>
        <v>2023</v>
      </c>
    </row>
    <row r="53" spans="2:19" s="104" customFormat="1" ht="13.2" customHeight="1">
      <c r="B53" s="199" t="str">
        <f>B9</f>
        <v>Ericsson</v>
      </c>
      <c r="C53" s="147"/>
      <c r="D53" s="147"/>
      <c r="E53" s="147"/>
      <c r="F53" s="147"/>
      <c r="G53" s="147"/>
      <c r="H53" s="147"/>
      <c r="I53" s="147"/>
      <c r="J53" s="147"/>
      <c r="K53" s="147"/>
      <c r="L53" s="147"/>
      <c r="N53" s="199" t="str">
        <f>N9</f>
        <v>Ericsson</v>
      </c>
      <c r="O53" s="149">
        <f t="shared" ref="O53:O61" si="26">SUM(C53:F53)</f>
        <v>0</v>
      </c>
      <c r="P53" s="149">
        <f>SUM(G53:J53)</f>
        <v>0</v>
      </c>
      <c r="Q53" s="147"/>
      <c r="R53" s="147"/>
      <c r="S53" s="147"/>
    </row>
    <row r="54" spans="2:19" s="104" customFormat="1" ht="13.2" customHeight="1">
      <c r="B54" s="199" t="str">
        <f>B10</f>
        <v>Fujitsu</v>
      </c>
      <c r="C54" s="147"/>
      <c r="D54" s="147"/>
      <c r="E54" s="147"/>
      <c r="F54" s="147"/>
      <c r="G54" s="157"/>
      <c r="H54" s="147"/>
      <c r="I54" s="147"/>
      <c r="J54" s="147"/>
      <c r="K54" s="147"/>
      <c r="L54" s="147"/>
      <c r="N54" s="199" t="str">
        <f>N10</f>
        <v>Fujitsu</v>
      </c>
      <c r="O54" s="149">
        <f t="shared" si="26"/>
        <v>0</v>
      </c>
      <c r="P54" s="149">
        <f t="shared" ref="P54:P61" si="27">SUM(G54:J54)</f>
        <v>0</v>
      </c>
      <c r="Q54" s="147"/>
      <c r="R54" s="147"/>
      <c r="S54" s="147"/>
    </row>
    <row r="55" spans="2:19" s="104" customFormat="1" ht="13.2" customHeight="1">
      <c r="B55" s="199" t="str">
        <f>B11</f>
        <v>Huawei</v>
      </c>
      <c r="C55" s="147"/>
      <c r="D55" s="147"/>
      <c r="E55" s="147"/>
      <c r="F55" s="147"/>
      <c r="G55" s="157"/>
      <c r="H55" s="147"/>
      <c r="I55" s="147"/>
      <c r="J55" s="147"/>
      <c r="K55" s="147"/>
      <c r="L55" s="147"/>
      <c r="N55" s="199" t="str">
        <f>N11</f>
        <v>Huawei</v>
      </c>
      <c r="O55" s="149">
        <f t="shared" si="26"/>
        <v>0</v>
      </c>
      <c r="P55" s="149">
        <f t="shared" si="27"/>
        <v>0</v>
      </c>
      <c r="Q55" s="147"/>
      <c r="R55" s="147"/>
      <c r="S55" s="147"/>
    </row>
    <row r="56" spans="2:19" s="104" customFormat="1" ht="13.2" customHeight="1">
      <c r="B56" s="199" t="s">
        <v>20</v>
      </c>
      <c r="C56" s="147"/>
      <c r="D56" s="147"/>
      <c r="E56" s="147"/>
      <c r="F56" s="147"/>
      <c r="G56" s="157"/>
      <c r="H56" s="147"/>
      <c r="I56" s="147"/>
      <c r="J56" s="147"/>
      <c r="K56" s="147"/>
      <c r="L56" s="147"/>
      <c r="N56" s="199" t="s">
        <v>20</v>
      </c>
      <c r="O56" s="149">
        <f t="shared" si="26"/>
        <v>0</v>
      </c>
      <c r="P56" s="149">
        <f t="shared" si="27"/>
        <v>0</v>
      </c>
      <c r="Q56" s="147"/>
      <c r="R56" s="147"/>
      <c r="S56" s="147"/>
    </row>
    <row r="57" spans="2:19" s="104" customFormat="1" ht="13.2" customHeight="1">
      <c r="B57" s="199" t="str">
        <f>B12</f>
        <v>NEC</v>
      </c>
      <c r="C57" s="147"/>
      <c r="D57" s="147"/>
      <c r="E57" s="147"/>
      <c r="F57" s="147"/>
      <c r="G57" s="147"/>
      <c r="H57" s="147"/>
      <c r="I57" s="147"/>
      <c r="J57" s="147"/>
      <c r="K57" s="147"/>
      <c r="L57" s="147"/>
      <c r="N57" s="199" t="str">
        <f>N12</f>
        <v>NEC</v>
      </c>
      <c r="O57" s="149">
        <f t="shared" si="26"/>
        <v>0</v>
      </c>
      <c r="P57" s="149">
        <f t="shared" si="27"/>
        <v>0</v>
      </c>
      <c r="Q57" s="147"/>
      <c r="R57" s="147"/>
      <c r="S57" s="147"/>
    </row>
    <row r="58" spans="2:19" s="104" customFormat="1" ht="13.2" customHeight="1">
      <c r="B58" s="199" t="str">
        <f>B13</f>
        <v>Nokia</v>
      </c>
      <c r="C58" s="147"/>
      <c r="D58" s="147"/>
      <c r="E58" s="147"/>
      <c r="F58" s="147"/>
      <c r="G58" s="157"/>
      <c r="H58" s="147"/>
      <c r="I58" s="147"/>
      <c r="J58" s="147"/>
      <c r="K58" s="147"/>
      <c r="L58" s="147"/>
      <c r="N58" s="199" t="str">
        <f>N13</f>
        <v>Nokia</v>
      </c>
      <c r="O58" s="149">
        <f t="shared" si="26"/>
        <v>0</v>
      </c>
      <c r="P58" s="149">
        <f t="shared" si="27"/>
        <v>0</v>
      </c>
      <c r="Q58" s="147"/>
      <c r="R58" s="147"/>
      <c r="S58" s="147"/>
    </row>
    <row r="59" spans="2:19" s="104" customFormat="1" ht="13.2" customHeight="1">
      <c r="B59" s="199" t="str">
        <f>B14</f>
        <v>Samsung</v>
      </c>
      <c r="C59" s="147"/>
      <c r="D59" s="147"/>
      <c r="E59" s="147"/>
      <c r="F59" s="147"/>
      <c r="G59" s="173"/>
      <c r="H59" s="147"/>
      <c r="I59" s="147"/>
      <c r="J59" s="147"/>
      <c r="K59" s="147"/>
      <c r="L59" s="147"/>
      <c r="N59" s="199" t="str">
        <f>N14</f>
        <v>Samsung</v>
      </c>
      <c r="O59" s="149">
        <f t="shared" si="26"/>
        <v>0</v>
      </c>
      <c r="P59" s="149">
        <f t="shared" si="27"/>
        <v>0</v>
      </c>
      <c r="Q59" s="147"/>
      <c r="R59" s="147"/>
      <c r="S59" s="147"/>
    </row>
    <row r="60" spans="2:19" s="104" customFormat="1" ht="13.2" customHeight="1">
      <c r="B60" s="199" t="str">
        <f>B15</f>
        <v>ZTE</v>
      </c>
      <c r="C60" s="147"/>
      <c r="D60" s="147"/>
      <c r="E60" s="147"/>
      <c r="F60" s="147"/>
      <c r="G60" s="147"/>
      <c r="H60" s="147"/>
      <c r="I60" s="147"/>
      <c r="J60" s="147"/>
      <c r="K60" s="147"/>
      <c r="L60" s="147"/>
      <c r="N60" s="199" t="str">
        <f>N15</f>
        <v>ZTE</v>
      </c>
      <c r="O60" s="149">
        <f t="shared" si="26"/>
        <v>0</v>
      </c>
      <c r="P60" s="149">
        <f t="shared" si="27"/>
        <v>0</v>
      </c>
      <c r="Q60" s="147"/>
      <c r="R60" s="147"/>
      <c r="S60" s="147"/>
    </row>
    <row r="61" spans="2:19" s="104" customFormat="1" ht="13.2" customHeight="1">
      <c r="B61" s="199" t="str">
        <f>B16</f>
        <v>Other</v>
      </c>
      <c r="C61" s="147"/>
      <c r="D61" s="147"/>
      <c r="E61" s="147"/>
      <c r="F61" s="147"/>
      <c r="G61" s="147"/>
      <c r="H61" s="147"/>
      <c r="I61" s="147"/>
      <c r="J61" s="147"/>
      <c r="K61" s="147"/>
      <c r="L61" s="147"/>
      <c r="N61" s="199" t="str">
        <f>N16</f>
        <v>Other</v>
      </c>
      <c r="O61" s="149">
        <f t="shared" si="26"/>
        <v>0</v>
      </c>
      <c r="P61" s="149">
        <f t="shared" si="27"/>
        <v>0</v>
      </c>
      <c r="Q61" s="147"/>
      <c r="R61" s="147"/>
      <c r="S61" s="147"/>
    </row>
    <row r="62" spans="2:19" s="104" customFormat="1" ht="13.2" customHeight="1">
      <c r="B62" s="199" t="s">
        <v>72</v>
      </c>
      <c r="C62" s="147">
        <f t="shared" ref="C62:L62" si="28">SUM(C53:C61)</f>
        <v>0</v>
      </c>
      <c r="D62" s="147">
        <f t="shared" si="28"/>
        <v>0</v>
      </c>
      <c r="E62" s="147">
        <f t="shared" si="28"/>
        <v>0</v>
      </c>
      <c r="F62" s="147">
        <f t="shared" si="28"/>
        <v>0</v>
      </c>
      <c r="G62" s="147">
        <f t="shared" si="28"/>
        <v>0</v>
      </c>
      <c r="H62" s="147">
        <f t="shared" si="28"/>
        <v>0</v>
      </c>
      <c r="I62" s="147">
        <f t="shared" si="28"/>
        <v>0</v>
      </c>
      <c r="J62" s="147">
        <f t="shared" si="28"/>
        <v>0</v>
      </c>
      <c r="K62" s="147">
        <f t="shared" si="28"/>
        <v>0</v>
      </c>
      <c r="L62" s="147">
        <f t="shared" si="28"/>
        <v>0</v>
      </c>
      <c r="N62" s="199" t="s">
        <v>72</v>
      </c>
      <c r="O62" s="149">
        <f>SUM(O53:O61)</f>
        <v>0</v>
      </c>
      <c r="P62" s="149">
        <f>SUM(P53:P61)</f>
        <v>0</v>
      </c>
      <c r="Q62" s="149">
        <f>SUM(Q53:Q61)</f>
        <v>0</v>
      </c>
      <c r="R62" s="149">
        <f>SUM(R53:R61)</f>
        <v>0</v>
      </c>
      <c r="S62" s="149">
        <f>SUM(S53:S61)</f>
        <v>0</v>
      </c>
    </row>
    <row r="63" spans="2:19" ht="13.2" customHeight="1">
      <c r="B63" s="1" t="s">
        <v>158</v>
      </c>
    </row>
    <row r="64" spans="2:19" ht="13.2" customHeight="1">
      <c r="J64" s="189"/>
      <c r="K64" s="191"/>
    </row>
    <row r="65" spans="2:19" ht="15" customHeight="1">
      <c r="B65" s="21" t="s">
        <v>127</v>
      </c>
      <c r="F65" s="24"/>
      <c r="J65" s="176"/>
      <c r="N65" s="21" t="s">
        <v>128</v>
      </c>
    </row>
    <row r="66" spans="2:19" ht="13.2" customHeight="1">
      <c r="B66" s="9"/>
      <c r="C66" s="20" t="s">
        <v>75</v>
      </c>
      <c r="D66" s="20" t="s">
        <v>76</v>
      </c>
      <c r="E66" s="20" t="s">
        <v>77</v>
      </c>
      <c r="F66" s="20" t="s">
        <v>78</v>
      </c>
      <c r="G66" s="20" t="s">
        <v>79</v>
      </c>
      <c r="H66" s="20" t="s">
        <v>80</v>
      </c>
      <c r="I66" s="20" t="s">
        <v>81</v>
      </c>
      <c r="J66" s="20" t="s">
        <v>82</v>
      </c>
      <c r="K66" s="20" t="s">
        <v>83</v>
      </c>
      <c r="L66" s="20" t="s">
        <v>84</v>
      </c>
      <c r="N66" s="9"/>
      <c r="O66" s="20">
        <v>2019</v>
      </c>
      <c r="P66" s="20">
        <v>2020</v>
      </c>
      <c r="Q66" s="20">
        <v>2021</v>
      </c>
      <c r="R66" s="20">
        <v>2022</v>
      </c>
      <c r="S66" s="20">
        <v>2023</v>
      </c>
    </row>
    <row r="67" spans="2:19" ht="13.2" customHeight="1">
      <c r="B67" s="4" t="s">
        <v>11</v>
      </c>
      <c r="C67" s="151" t="e">
        <f t="shared" ref="C67:G75" si="29">C53/C$62</f>
        <v>#DIV/0!</v>
      </c>
      <c r="D67" s="151" t="e">
        <f t="shared" si="29"/>
        <v>#DIV/0!</v>
      </c>
      <c r="E67" s="151" t="e">
        <f t="shared" si="29"/>
        <v>#DIV/0!</v>
      </c>
      <c r="F67" s="151" t="e">
        <f t="shared" si="29"/>
        <v>#DIV/0!</v>
      </c>
      <c r="G67" s="151" t="e">
        <f t="shared" si="29"/>
        <v>#DIV/0!</v>
      </c>
      <c r="H67" s="151" t="e">
        <f t="shared" ref="H67:I67" si="30">H53/H$62</f>
        <v>#DIV/0!</v>
      </c>
      <c r="I67" s="151" t="e">
        <f t="shared" si="30"/>
        <v>#DIV/0!</v>
      </c>
      <c r="J67" s="151" t="e">
        <f t="shared" ref="J67:K67" si="31">J53/J$62</f>
        <v>#DIV/0!</v>
      </c>
      <c r="K67" s="151" t="e">
        <f t="shared" si="31"/>
        <v>#DIV/0!</v>
      </c>
      <c r="L67" s="156"/>
      <c r="N67" s="4" t="s">
        <v>11</v>
      </c>
      <c r="O67" s="151" t="e">
        <f t="shared" ref="O67:P75" si="32">O53/O$62</f>
        <v>#DIV/0!</v>
      </c>
      <c r="P67" s="151" t="e">
        <f t="shared" si="32"/>
        <v>#DIV/0!</v>
      </c>
      <c r="Q67" s="156"/>
      <c r="R67" s="156"/>
      <c r="S67" s="156"/>
    </row>
    <row r="68" spans="2:19" ht="13.2" customHeight="1">
      <c r="B68" s="4" t="s">
        <v>3</v>
      </c>
      <c r="C68" s="151" t="e">
        <f t="shared" si="29"/>
        <v>#DIV/0!</v>
      </c>
      <c r="D68" s="151" t="e">
        <f t="shared" si="29"/>
        <v>#DIV/0!</v>
      </c>
      <c r="E68" s="151" t="e">
        <f t="shared" si="29"/>
        <v>#DIV/0!</v>
      </c>
      <c r="F68" s="151" t="e">
        <f t="shared" si="29"/>
        <v>#DIV/0!</v>
      </c>
      <c r="G68" s="151" t="e">
        <f t="shared" si="29"/>
        <v>#DIV/0!</v>
      </c>
      <c r="H68" s="151" t="e">
        <f t="shared" ref="H68:I68" si="33">H54/H$62</f>
        <v>#DIV/0!</v>
      </c>
      <c r="I68" s="151" t="e">
        <f t="shared" si="33"/>
        <v>#DIV/0!</v>
      </c>
      <c r="J68" s="151" t="e">
        <f t="shared" ref="J68:K68" si="34">J54/J$62</f>
        <v>#DIV/0!</v>
      </c>
      <c r="K68" s="151" t="e">
        <f t="shared" si="34"/>
        <v>#DIV/0!</v>
      </c>
      <c r="L68" s="156"/>
      <c r="N68" s="4" t="s">
        <v>3</v>
      </c>
      <c r="O68" s="151" t="e">
        <f t="shared" si="32"/>
        <v>#DIV/0!</v>
      </c>
      <c r="P68" s="151" t="e">
        <f t="shared" si="32"/>
        <v>#DIV/0!</v>
      </c>
      <c r="Q68" s="156"/>
      <c r="R68" s="156"/>
      <c r="S68" s="156"/>
    </row>
    <row r="69" spans="2:19" ht="13.2" customHeight="1">
      <c r="B69" s="4" t="s">
        <v>17</v>
      </c>
      <c r="C69" s="151" t="e">
        <f t="shared" si="29"/>
        <v>#DIV/0!</v>
      </c>
      <c r="D69" s="151" t="e">
        <f t="shared" si="29"/>
        <v>#DIV/0!</v>
      </c>
      <c r="E69" s="151" t="e">
        <f t="shared" si="29"/>
        <v>#DIV/0!</v>
      </c>
      <c r="F69" s="151" t="e">
        <f t="shared" si="29"/>
        <v>#DIV/0!</v>
      </c>
      <c r="G69" s="151" t="e">
        <f t="shared" si="29"/>
        <v>#DIV/0!</v>
      </c>
      <c r="H69" s="151" t="e">
        <f t="shared" ref="H69:I69" si="35">H55/H$62</f>
        <v>#DIV/0!</v>
      </c>
      <c r="I69" s="151" t="e">
        <f t="shared" si="35"/>
        <v>#DIV/0!</v>
      </c>
      <c r="J69" s="151" t="e">
        <f t="shared" ref="J69:K69" si="36">J55/J$62</f>
        <v>#DIV/0!</v>
      </c>
      <c r="K69" s="151" t="e">
        <f t="shared" si="36"/>
        <v>#DIV/0!</v>
      </c>
      <c r="L69" s="156"/>
      <c r="N69" s="4" t="s">
        <v>17</v>
      </c>
      <c r="O69" s="151" t="e">
        <f t="shared" si="32"/>
        <v>#DIV/0!</v>
      </c>
      <c r="P69" s="151" t="e">
        <f t="shared" si="32"/>
        <v>#DIV/0!</v>
      </c>
      <c r="Q69" s="156"/>
      <c r="R69" s="156"/>
      <c r="S69" s="156"/>
    </row>
    <row r="70" spans="2:19" ht="13.2" customHeight="1">
      <c r="B70" s="4" t="s">
        <v>20</v>
      </c>
      <c r="C70" s="151" t="e">
        <f t="shared" si="29"/>
        <v>#DIV/0!</v>
      </c>
      <c r="D70" s="151" t="e">
        <f t="shared" si="29"/>
        <v>#DIV/0!</v>
      </c>
      <c r="E70" s="151" t="e">
        <f t="shared" si="29"/>
        <v>#DIV/0!</v>
      </c>
      <c r="F70" s="151" t="e">
        <f t="shared" si="29"/>
        <v>#DIV/0!</v>
      </c>
      <c r="G70" s="171" t="e">
        <f t="shared" si="29"/>
        <v>#DIV/0!</v>
      </c>
      <c r="H70" s="171" t="e">
        <f t="shared" ref="H70:I70" si="37">H56/H$62</f>
        <v>#DIV/0!</v>
      </c>
      <c r="I70" s="171" t="e">
        <f t="shared" si="37"/>
        <v>#DIV/0!</v>
      </c>
      <c r="J70" s="171" t="e">
        <f t="shared" ref="J70:K70" si="38">J56/J$62</f>
        <v>#DIV/0!</v>
      </c>
      <c r="K70" s="171" t="e">
        <f t="shared" si="38"/>
        <v>#DIV/0!</v>
      </c>
      <c r="L70" s="156"/>
      <c r="N70" s="4" t="s">
        <v>20</v>
      </c>
      <c r="O70" s="151" t="e">
        <f t="shared" si="32"/>
        <v>#DIV/0!</v>
      </c>
      <c r="P70" s="171" t="e">
        <f t="shared" si="32"/>
        <v>#DIV/0!</v>
      </c>
      <c r="Q70" s="156"/>
      <c r="R70" s="156"/>
      <c r="S70" s="156"/>
    </row>
    <row r="71" spans="2:19" ht="13.2" customHeight="1">
      <c r="B71" s="4" t="s">
        <v>2</v>
      </c>
      <c r="C71" s="151" t="e">
        <f t="shared" si="29"/>
        <v>#DIV/0!</v>
      </c>
      <c r="D71" s="151" t="e">
        <f t="shared" si="29"/>
        <v>#DIV/0!</v>
      </c>
      <c r="E71" s="151" t="e">
        <f t="shared" si="29"/>
        <v>#DIV/0!</v>
      </c>
      <c r="F71" s="151" t="e">
        <f t="shared" si="29"/>
        <v>#DIV/0!</v>
      </c>
      <c r="G71" s="151" t="e">
        <f t="shared" si="29"/>
        <v>#DIV/0!</v>
      </c>
      <c r="H71" s="151" t="e">
        <f t="shared" ref="H71:I71" si="39">H57/H$62</f>
        <v>#DIV/0!</v>
      </c>
      <c r="I71" s="151" t="e">
        <f t="shared" si="39"/>
        <v>#DIV/0!</v>
      </c>
      <c r="J71" s="151" t="e">
        <f t="shared" ref="J71:K71" si="40">J57/J$62</f>
        <v>#DIV/0!</v>
      </c>
      <c r="K71" s="151" t="e">
        <f t="shared" si="40"/>
        <v>#DIV/0!</v>
      </c>
      <c r="L71" s="156"/>
      <c r="N71" s="4" t="s">
        <v>2</v>
      </c>
      <c r="O71" s="151" t="e">
        <f t="shared" si="32"/>
        <v>#DIV/0!</v>
      </c>
      <c r="P71" s="151" t="e">
        <f t="shared" si="32"/>
        <v>#DIV/0!</v>
      </c>
      <c r="Q71" s="156"/>
      <c r="R71" s="156"/>
      <c r="S71" s="156"/>
    </row>
    <row r="72" spans="2:19" ht="13.2" customHeight="1">
      <c r="B72" s="4" t="s">
        <v>18</v>
      </c>
      <c r="C72" s="151" t="e">
        <f t="shared" si="29"/>
        <v>#DIV/0!</v>
      </c>
      <c r="D72" s="151" t="e">
        <f t="shared" si="29"/>
        <v>#DIV/0!</v>
      </c>
      <c r="E72" s="151" t="e">
        <f t="shared" si="29"/>
        <v>#DIV/0!</v>
      </c>
      <c r="F72" s="151" t="e">
        <f t="shared" si="29"/>
        <v>#DIV/0!</v>
      </c>
      <c r="G72" s="151" t="e">
        <f t="shared" si="29"/>
        <v>#DIV/0!</v>
      </c>
      <c r="H72" s="151" t="e">
        <f t="shared" ref="H72:I72" si="41">H58/H$62</f>
        <v>#DIV/0!</v>
      </c>
      <c r="I72" s="151" t="e">
        <f t="shared" si="41"/>
        <v>#DIV/0!</v>
      </c>
      <c r="J72" s="151" t="e">
        <f t="shared" ref="J72:K72" si="42">J58/J$62</f>
        <v>#DIV/0!</v>
      </c>
      <c r="K72" s="151" t="e">
        <f t="shared" si="42"/>
        <v>#DIV/0!</v>
      </c>
      <c r="L72" s="156"/>
      <c r="N72" s="4" t="s">
        <v>18</v>
      </c>
      <c r="O72" s="151" t="e">
        <f t="shared" si="32"/>
        <v>#DIV/0!</v>
      </c>
      <c r="P72" s="151" t="e">
        <f t="shared" si="32"/>
        <v>#DIV/0!</v>
      </c>
      <c r="Q72" s="156"/>
      <c r="R72" s="156"/>
      <c r="S72" s="156"/>
    </row>
    <row r="73" spans="2:19" ht="13.2" customHeight="1">
      <c r="B73" s="4" t="s">
        <v>23</v>
      </c>
      <c r="C73" s="151" t="e">
        <f t="shared" si="29"/>
        <v>#DIV/0!</v>
      </c>
      <c r="D73" s="151" t="e">
        <f t="shared" si="29"/>
        <v>#DIV/0!</v>
      </c>
      <c r="E73" s="151" t="e">
        <f t="shared" si="29"/>
        <v>#DIV/0!</v>
      </c>
      <c r="F73" s="151" t="e">
        <f t="shared" si="29"/>
        <v>#DIV/0!</v>
      </c>
      <c r="G73" s="151" t="e">
        <f t="shared" si="29"/>
        <v>#DIV/0!</v>
      </c>
      <c r="H73" s="151" t="e">
        <f t="shared" ref="H73:I73" si="43">H59/H$62</f>
        <v>#DIV/0!</v>
      </c>
      <c r="I73" s="151" t="e">
        <f t="shared" si="43"/>
        <v>#DIV/0!</v>
      </c>
      <c r="J73" s="151" t="e">
        <f t="shared" ref="J73:K73" si="44">J59/J$62</f>
        <v>#DIV/0!</v>
      </c>
      <c r="K73" s="151" t="e">
        <f t="shared" si="44"/>
        <v>#DIV/0!</v>
      </c>
      <c r="L73" s="156"/>
      <c r="N73" s="4" t="s">
        <v>23</v>
      </c>
      <c r="O73" s="151" t="e">
        <f t="shared" si="32"/>
        <v>#DIV/0!</v>
      </c>
      <c r="P73" s="151" t="e">
        <f t="shared" si="32"/>
        <v>#DIV/0!</v>
      </c>
      <c r="Q73" s="156"/>
      <c r="R73" s="156"/>
      <c r="S73" s="156"/>
    </row>
    <row r="74" spans="2:19" ht="13.2" customHeight="1">
      <c r="B74" s="4" t="s">
        <v>28</v>
      </c>
      <c r="C74" s="151" t="e">
        <f t="shared" si="29"/>
        <v>#DIV/0!</v>
      </c>
      <c r="D74" s="151" t="e">
        <f t="shared" si="29"/>
        <v>#DIV/0!</v>
      </c>
      <c r="E74" s="151" t="e">
        <f t="shared" si="29"/>
        <v>#DIV/0!</v>
      </c>
      <c r="F74" s="151" t="e">
        <f t="shared" si="29"/>
        <v>#DIV/0!</v>
      </c>
      <c r="G74" s="151" t="e">
        <f t="shared" si="29"/>
        <v>#DIV/0!</v>
      </c>
      <c r="H74" s="151" t="e">
        <f t="shared" ref="H74:I74" si="45">H60/H$62</f>
        <v>#DIV/0!</v>
      </c>
      <c r="I74" s="151" t="e">
        <f t="shared" si="45"/>
        <v>#DIV/0!</v>
      </c>
      <c r="J74" s="151" t="e">
        <f t="shared" ref="J74:K74" si="46">J60/J$62</f>
        <v>#DIV/0!</v>
      </c>
      <c r="K74" s="151" t="e">
        <f t="shared" si="46"/>
        <v>#DIV/0!</v>
      </c>
      <c r="L74" s="156"/>
      <c r="N74" s="4" t="s">
        <v>28</v>
      </c>
      <c r="O74" s="151" t="e">
        <f t="shared" si="32"/>
        <v>#DIV/0!</v>
      </c>
      <c r="P74" s="151" t="e">
        <f t="shared" si="32"/>
        <v>#DIV/0!</v>
      </c>
      <c r="Q74" s="156"/>
      <c r="R74" s="156"/>
      <c r="S74" s="156"/>
    </row>
    <row r="75" spans="2:19" ht="13.2" customHeight="1">
      <c r="B75" s="4" t="s">
        <v>85</v>
      </c>
      <c r="C75" s="171" t="e">
        <f t="shared" si="29"/>
        <v>#DIV/0!</v>
      </c>
      <c r="D75" s="171" t="e">
        <f t="shared" si="29"/>
        <v>#DIV/0!</v>
      </c>
      <c r="E75" s="171" t="e">
        <f t="shared" si="29"/>
        <v>#DIV/0!</v>
      </c>
      <c r="F75" s="171" t="e">
        <f t="shared" si="29"/>
        <v>#DIV/0!</v>
      </c>
      <c r="G75" s="171" t="e">
        <f t="shared" si="29"/>
        <v>#DIV/0!</v>
      </c>
      <c r="H75" s="171" t="e">
        <f t="shared" ref="H75:I75" si="47">H61/H$62</f>
        <v>#DIV/0!</v>
      </c>
      <c r="I75" s="171" t="e">
        <f t="shared" si="47"/>
        <v>#DIV/0!</v>
      </c>
      <c r="J75" s="171" t="e">
        <f t="shared" ref="J75:K75" si="48">J61/J$62</f>
        <v>#DIV/0!</v>
      </c>
      <c r="K75" s="171" t="e">
        <f t="shared" si="48"/>
        <v>#DIV/0!</v>
      </c>
      <c r="L75" s="156"/>
      <c r="N75" s="4" t="s">
        <v>85</v>
      </c>
      <c r="O75" s="171" t="e">
        <f t="shared" si="32"/>
        <v>#DIV/0!</v>
      </c>
      <c r="P75" s="171" t="e">
        <f t="shared" si="32"/>
        <v>#DIV/0!</v>
      </c>
      <c r="Q75" s="156"/>
      <c r="R75" s="156"/>
      <c r="S75" s="156"/>
    </row>
    <row r="76" spans="2:19" ht="13.2" customHeight="1">
      <c r="B76" s="4" t="s">
        <v>72</v>
      </c>
      <c r="C76" s="153" t="e">
        <f t="shared" ref="C76:H76" si="49">SUM(C67:C75)</f>
        <v>#DIV/0!</v>
      </c>
      <c r="D76" s="153" t="e">
        <f t="shared" si="49"/>
        <v>#DIV/0!</v>
      </c>
      <c r="E76" s="153" t="e">
        <f t="shared" si="49"/>
        <v>#DIV/0!</v>
      </c>
      <c r="F76" s="153" t="e">
        <f t="shared" si="49"/>
        <v>#DIV/0!</v>
      </c>
      <c r="G76" s="153" t="e">
        <f t="shared" si="49"/>
        <v>#DIV/0!</v>
      </c>
      <c r="H76" s="153" t="e">
        <f t="shared" si="49"/>
        <v>#DIV/0!</v>
      </c>
      <c r="I76" s="153" t="e">
        <f t="shared" ref="I76:L76" si="50">SUM(I67:I75)</f>
        <v>#DIV/0!</v>
      </c>
      <c r="J76" s="153" t="e">
        <f t="shared" si="50"/>
        <v>#DIV/0!</v>
      </c>
      <c r="K76" s="153" t="e">
        <f t="shared" si="50"/>
        <v>#DIV/0!</v>
      </c>
      <c r="L76" s="153">
        <f t="shared" si="50"/>
        <v>0</v>
      </c>
      <c r="N76" s="4" t="s">
        <v>72</v>
      </c>
      <c r="O76" s="153" t="e">
        <f>SUM(O67:O75)</f>
        <v>#DIV/0!</v>
      </c>
      <c r="P76" s="153" t="e">
        <f>SUM(P67:P75)</f>
        <v>#DIV/0!</v>
      </c>
      <c r="Q76" s="153">
        <f t="shared" ref="Q76:S76" si="51">SUM(Q67:Q75)</f>
        <v>0</v>
      </c>
      <c r="R76" s="153">
        <f t="shared" si="51"/>
        <v>0</v>
      </c>
      <c r="S76" s="153">
        <f t="shared" si="51"/>
        <v>0</v>
      </c>
    </row>
    <row r="77" spans="2:19" ht="13.2" customHeight="1">
      <c r="C77" s="18"/>
      <c r="D77" s="18"/>
      <c r="E77" s="18"/>
      <c r="F77" s="18"/>
      <c r="G77" s="18"/>
      <c r="H77" s="18"/>
      <c r="I77" s="18"/>
      <c r="J77" s="18"/>
      <c r="K77" s="18"/>
      <c r="L77" s="18"/>
      <c r="O77" s="18"/>
      <c r="P77" s="18"/>
      <c r="Q77" s="18"/>
      <c r="R77" s="18"/>
      <c r="S77" s="18"/>
    </row>
    <row r="78" spans="2:19" ht="13.2" customHeight="1"/>
    <row r="79" spans="2:19" ht="13.2" customHeight="1"/>
    <row r="80" spans="2:19"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2D30-422A-42FA-A4F2-3F71582E8FE1}">
  <sheetPr>
    <tabColor rgb="FFCCFFCC"/>
    <pageSetUpPr autoPageBreaks="0"/>
  </sheetPr>
  <dimension ref="B2:U38"/>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2" spans="2:21" ht="17.399999999999999">
      <c r="B2" s="28" t="str">
        <f>Introduction!B2</f>
        <v>LightCounting Wireless Infrastructure Shares, Size &amp; Forecast - 1Q21</v>
      </c>
      <c r="C2" s="28"/>
      <c r="D2" s="28"/>
      <c r="E2" s="28"/>
    </row>
    <row r="3" spans="2:21" ht="15">
      <c r="B3" s="236" t="str">
        <f>Introduction!B3</f>
        <v>May 2021 - Sample template for illustrative purposes only</v>
      </c>
      <c r="C3" s="27"/>
      <c r="D3" s="27"/>
      <c r="E3" s="27"/>
    </row>
    <row r="4" spans="2:21" ht="13.2" customHeight="1">
      <c r="B4" s="27"/>
      <c r="C4" s="27"/>
      <c r="D4" s="27"/>
      <c r="E4" s="27"/>
    </row>
    <row r="5" spans="2:21" ht="15.6">
      <c r="B5" s="88" t="s">
        <v>101</v>
      </c>
      <c r="C5" s="26"/>
      <c r="D5" s="26"/>
      <c r="E5" s="26"/>
      <c r="F5" s="25"/>
    </row>
    <row r="6" spans="2:21" ht="13.2" customHeight="1">
      <c r="D6" s="54"/>
    </row>
    <row r="7" spans="2:21" s="75" customFormat="1" ht="13.2" customHeight="1">
      <c r="B7" s="21" t="s">
        <v>102</v>
      </c>
      <c r="C7" s="21"/>
      <c r="D7" s="21"/>
      <c r="E7" s="21"/>
      <c r="N7" s="36" t="s">
        <v>96</v>
      </c>
    </row>
    <row r="8" spans="2:21" s="75" customFormat="1" ht="13.2" customHeight="1">
      <c r="B8" s="121" t="s">
        <v>91</v>
      </c>
      <c r="C8" s="109">
        <v>2016</v>
      </c>
      <c r="D8" s="109">
        <v>2017</v>
      </c>
      <c r="E8" s="109">
        <v>2018</v>
      </c>
      <c r="F8" s="109">
        <v>2019</v>
      </c>
      <c r="G8" s="109">
        <v>2020</v>
      </c>
      <c r="H8" s="109">
        <v>2021</v>
      </c>
      <c r="I8" s="109">
        <v>2022</v>
      </c>
      <c r="J8" s="109">
        <v>2023</v>
      </c>
      <c r="K8" s="109">
        <v>2024</v>
      </c>
      <c r="L8" s="109">
        <v>2025</v>
      </c>
      <c r="M8" s="109">
        <v>2026</v>
      </c>
      <c r="N8" s="133" t="s">
        <v>220</v>
      </c>
    </row>
    <row r="9" spans="2:21" s="75" customFormat="1" ht="13.2" customHeight="1">
      <c r="B9" s="123" t="s">
        <v>92</v>
      </c>
      <c r="C9" s="135"/>
      <c r="D9" s="135"/>
      <c r="E9" s="135"/>
      <c r="F9" s="135"/>
      <c r="G9" s="135"/>
      <c r="H9" s="135"/>
      <c r="I9" s="135"/>
      <c r="J9" s="135"/>
      <c r="K9" s="136"/>
      <c r="L9" s="136"/>
      <c r="M9" s="136"/>
      <c r="N9" s="37" t="e">
        <f>(M9/G9)^(1/6)-1</f>
        <v>#DIV/0!</v>
      </c>
    </row>
    <row r="10" spans="2:21" s="75" customFormat="1" ht="13.2" customHeight="1">
      <c r="B10" s="124" t="s">
        <v>93</v>
      </c>
      <c r="C10" s="168"/>
      <c r="D10" s="172"/>
      <c r="E10" s="172"/>
      <c r="F10" s="172"/>
      <c r="G10" s="172"/>
      <c r="H10" s="172"/>
      <c r="I10" s="172"/>
      <c r="J10" s="172"/>
      <c r="K10" s="145"/>
      <c r="L10" s="145"/>
      <c r="M10" s="145"/>
      <c r="N10" s="126"/>
    </row>
    <row r="11" spans="2:21" s="75" customFormat="1" ht="13.2" customHeight="1">
      <c r="B11" s="123" t="s">
        <v>94</v>
      </c>
      <c r="C11" s="135"/>
      <c r="D11" s="135"/>
      <c r="E11" s="135"/>
      <c r="F11" s="135"/>
      <c r="G11" s="135"/>
      <c r="H11" s="135"/>
      <c r="I11" s="135"/>
      <c r="J11" s="135"/>
      <c r="K11" s="136"/>
      <c r="L11" s="136"/>
      <c r="M11" s="136"/>
      <c r="N11" s="41" t="e">
        <f>(M11/G11)^(1/6)-1</f>
        <v>#DIV/0!</v>
      </c>
    </row>
    <row r="12" spans="2:21" s="75" customFormat="1" ht="13.2" customHeight="1">
      <c r="B12" s="124" t="s">
        <v>93</v>
      </c>
      <c r="C12" s="110"/>
      <c r="D12" s="116"/>
      <c r="E12" s="116"/>
      <c r="F12" s="116"/>
      <c r="G12" s="116"/>
      <c r="H12" s="116"/>
      <c r="I12" s="116"/>
      <c r="J12" s="116"/>
      <c r="K12" s="119"/>
      <c r="L12" s="119"/>
      <c r="M12" s="119"/>
      <c r="N12" s="126"/>
    </row>
    <row r="13" spans="2:21" s="75" customFormat="1" ht="13.2" customHeight="1">
      <c r="B13" s="123" t="s">
        <v>95</v>
      </c>
      <c r="C13" s="135"/>
      <c r="D13" s="135"/>
      <c r="E13" s="135"/>
      <c r="F13" s="135"/>
      <c r="G13" s="135"/>
      <c r="H13" s="135"/>
      <c r="I13" s="135"/>
      <c r="J13" s="135"/>
      <c r="K13" s="136"/>
      <c r="L13" s="136"/>
      <c r="M13" s="136"/>
      <c r="N13" s="41" t="e">
        <f>(M13/G13)^(1/6)-1</f>
        <v>#DIV/0!</v>
      </c>
    </row>
    <row r="14" spans="2:21" s="75" customFormat="1" ht="13.2" customHeight="1">
      <c r="B14" s="124" t="s">
        <v>93</v>
      </c>
      <c r="C14" s="110"/>
      <c r="D14" s="116"/>
      <c r="E14" s="116"/>
      <c r="F14" s="116"/>
      <c r="G14" s="116"/>
      <c r="H14" s="116"/>
      <c r="I14" s="116"/>
      <c r="J14" s="116"/>
      <c r="K14" s="119"/>
      <c r="L14" s="119"/>
      <c r="M14" s="119"/>
      <c r="N14" s="126"/>
    </row>
    <row r="15" spans="2:21" s="75" customFormat="1" ht="13.2" customHeight="1">
      <c r="B15" s="123" t="s">
        <v>100</v>
      </c>
      <c r="C15" s="135"/>
      <c r="D15" s="135"/>
      <c r="E15" s="135"/>
      <c r="F15" s="135"/>
      <c r="G15" s="135"/>
      <c r="H15" s="135"/>
      <c r="I15" s="135"/>
      <c r="J15" s="135"/>
      <c r="K15" s="136"/>
      <c r="L15" s="136"/>
      <c r="M15" s="136"/>
      <c r="N15" s="41" t="e">
        <f>(M15/G15)^(1/6)-1</f>
        <v>#DIV/0!</v>
      </c>
      <c r="Q15" s="144"/>
      <c r="R15" s="144"/>
      <c r="S15" s="144"/>
      <c r="U15" s="144"/>
    </row>
    <row r="16" spans="2:21" s="75" customFormat="1" ht="13.2" customHeight="1">
      <c r="B16" s="124" t="s">
        <v>93</v>
      </c>
      <c r="C16" s="110"/>
      <c r="D16" s="116"/>
      <c r="E16" s="116"/>
      <c r="F16" s="116"/>
      <c r="G16" s="116"/>
      <c r="H16" s="116"/>
      <c r="I16" s="116"/>
      <c r="J16" s="116"/>
      <c r="K16" s="119"/>
      <c r="L16" s="119"/>
      <c r="M16" s="119"/>
      <c r="N16" s="126"/>
    </row>
    <row r="17" spans="2:14" s="75" customFormat="1" ht="13.2" customHeight="1">
      <c r="B17" s="123" t="s">
        <v>72</v>
      </c>
      <c r="C17" s="135">
        <f>C9+C11+C13+C15</f>
        <v>0</v>
      </c>
      <c r="D17" s="135">
        <f>D9+D11+D13+D15</f>
        <v>0</v>
      </c>
      <c r="E17" s="135">
        <f>E9+E11+E13+E15</f>
        <v>0</v>
      </c>
      <c r="F17" s="135">
        <f t="shared" ref="F17:K17" si="0">F9+F11+F13+F15</f>
        <v>0</v>
      </c>
      <c r="G17" s="135">
        <f t="shared" si="0"/>
        <v>0</v>
      </c>
      <c r="H17" s="135">
        <f t="shared" si="0"/>
        <v>0</v>
      </c>
      <c r="I17" s="135">
        <f t="shared" si="0"/>
        <v>0</v>
      </c>
      <c r="J17" s="135">
        <f t="shared" si="0"/>
        <v>0</v>
      </c>
      <c r="K17" s="136">
        <f t="shared" si="0"/>
        <v>0</v>
      </c>
      <c r="L17" s="136">
        <f>L9+L11+L13+L15</f>
        <v>0</v>
      </c>
      <c r="M17" s="136">
        <f>M9+M11+M13+M15</f>
        <v>0</v>
      </c>
      <c r="N17" s="41" t="e">
        <f>(M17/G17)^(1/6)-1</f>
        <v>#DIV/0!</v>
      </c>
    </row>
    <row r="18" spans="2:14" s="75" customFormat="1" ht="13.2" customHeight="1">
      <c r="B18" s="127" t="s">
        <v>93</v>
      </c>
      <c r="C18" s="110"/>
      <c r="D18" s="116" t="e">
        <f>(D17-C17)/C17</f>
        <v>#DIV/0!</v>
      </c>
      <c r="E18" s="116" t="e">
        <f>(E17-D17)/D17</f>
        <v>#DIV/0!</v>
      </c>
      <c r="F18" s="116" t="e">
        <f>(F17-E17)/E17</f>
        <v>#DIV/0!</v>
      </c>
      <c r="G18" s="116" t="e">
        <f t="shared" ref="G18:K18" si="1">(G17-F17)/F17</f>
        <v>#DIV/0!</v>
      </c>
      <c r="H18" s="116" t="e">
        <f t="shared" si="1"/>
        <v>#DIV/0!</v>
      </c>
      <c r="I18" s="116" t="e">
        <f t="shared" si="1"/>
        <v>#DIV/0!</v>
      </c>
      <c r="J18" s="116" t="e">
        <f t="shared" si="1"/>
        <v>#DIV/0!</v>
      </c>
      <c r="K18" s="119" t="e">
        <f t="shared" si="1"/>
        <v>#DIV/0!</v>
      </c>
      <c r="L18" s="119" t="e">
        <f>(L17-K17)/K17</f>
        <v>#DIV/0!</v>
      </c>
      <c r="M18" s="119" t="e">
        <f>(M17-L17)/L17</f>
        <v>#DIV/0!</v>
      </c>
      <c r="N18" s="128"/>
    </row>
    <row r="19" spans="2:14" s="75" customFormat="1" ht="13.2" customHeight="1">
      <c r="B19" s="129"/>
      <c r="C19" s="129"/>
      <c r="D19" s="129"/>
      <c r="E19" s="129"/>
      <c r="F19" s="43"/>
    </row>
    <row r="20" spans="2:14" s="75" customFormat="1" ht="13.2" customHeight="1">
      <c r="B20" s="21" t="s">
        <v>97</v>
      </c>
      <c r="C20" s="21"/>
      <c r="D20" s="21"/>
      <c r="E20" s="21"/>
      <c r="N20" s="36" t="s">
        <v>96</v>
      </c>
    </row>
    <row r="21" spans="2:14" s="75" customFormat="1" ht="13.2" customHeight="1">
      <c r="B21" s="121" t="s">
        <v>91</v>
      </c>
      <c r="C21" s="109">
        <v>2016</v>
      </c>
      <c r="D21" s="109">
        <v>2017</v>
      </c>
      <c r="E21" s="109">
        <v>2018</v>
      </c>
      <c r="F21" s="109">
        <v>2019</v>
      </c>
      <c r="G21" s="109">
        <v>2020</v>
      </c>
      <c r="H21" s="109">
        <v>2021</v>
      </c>
      <c r="I21" s="109">
        <v>2022</v>
      </c>
      <c r="J21" s="109">
        <v>2023</v>
      </c>
      <c r="K21" s="109">
        <v>2024</v>
      </c>
      <c r="L21" s="109">
        <v>2025</v>
      </c>
      <c r="M21" s="109">
        <v>2026</v>
      </c>
      <c r="N21" s="133" t="s">
        <v>220</v>
      </c>
    </row>
    <row r="22" spans="2:14" s="75" customFormat="1" ht="13.2" customHeight="1">
      <c r="B22" s="123" t="s">
        <v>92</v>
      </c>
      <c r="C22" s="112"/>
      <c r="D22" s="112"/>
      <c r="E22" s="112"/>
      <c r="F22" s="112"/>
      <c r="G22" s="112"/>
      <c r="H22" s="112"/>
      <c r="I22" s="112"/>
      <c r="J22" s="112"/>
      <c r="K22" s="118"/>
      <c r="L22" s="118"/>
      <c r="M22" s="118"/>
      <c r="N22" s="37" t="e">
        <f>(M22/G22)^(1/6)-1</f>
        <v>#DIV/0!</v>
      </c>
    </row>
    <row r="23" spans="2:14" s="75" customFormat="1" ht="13.2" customHeight="1">
      <c r="B23" s="124" t="s">
        <v>93</v>
      </c>
      <c r="C23" s="168"/>
      <c r="D23" s="151"/>
      <c r="E23" s="151"/>
      <c r="F23" s="151"/>
      <c r="G23" s="151"/>
      <c r="H23" s="151"/>
      <c r="I23" s="151"/>
      <c r="J23" s="151"/>
      <c r="K23" s="164"/>
      <c r="L23" s="164"/>
      <c r="M23" s="164"/>
      <c r="N23" s="126"/>
    </row>
    <row r="24" spans="2:14" s="75" customFormat="1" ht="13.2" customHeight="1">
      <c r="B24" s="123" t="s">
        <v>94</v>
      </c>
      <c r="C24" s="112"/>
      <c r="D24" s="112"/>
      <c r="E24" s="112"/>
      <c r="F24" s="112"/>
      <c r="G24" s="112"/>
      <c r="H24" s="112"/>
      <c r="I24" s="112"/>
      <c r="J24" s="112"/>
      <c r="K24" s="118"/>
      <c r="L24" s="118"/>
      <c r="M24" s="118"/>
      <c r="N24" s="41" t="e">
        <f>(M24/G24)^(1/6)-1</f>
        <v>#DIV/0!</v>
      </c>
    </row>
    <row r="25" spans="2:14" s="75" customFormat="1" ht="13.2" customHeight="1">
      <c r="B25" s="124" t="s">
        <v>93</v>
      </c>
      <c r="C25" s="168"/>
      <c r="D25" s="151"/>
      <c r="E25" s="151"/>
      <c r="F25" s="151"/>
      <c r="G25" s="151"/>
      <c r="H25" s="151"/>
      <c r="I25" s="151"/>
      <c r="J25" s="151"/>
      <c r="K25" s="164"/>
      <c r="L25" s="164"/>
      <c r="M25" s="164"/>
      <c r="N25" s="126"/>
    </row>
    <row r="26" spans="2:14" s="75" customFormat="1" ht="13.2" customHeight="1">
      <c r="B26" s="123" t="s">
        <v>95</v>
      </c>
      <c r="C26" s="112"/>
      <c r="D26" s="112"/>
      <c r="E26" s="112"/>
      <c r="F26" s="112"/>
      <c r="G26" s="112"/>
      <c r="H26" s="112"/>
      <c r="I26" s="112"/>
      <c r="J26" s="112"/>
      <c r="K26" s="118"/>
      <c r="L26" s="118"/>
      <c r="M26" s="118"/>
      <c r="N26" s="41" t="e">
        <f>(M26/G26)^(1/6)-1</f>
        <v>#DIV/0!</v>
      </c>
    </row>
    <row r="27" spans="2:14" s="75" customFormat="1" ht="13.2" customHeight="1">
      <c r="B27" s="124" t="s">
        <v>93</v>
      </c>
      <c r="C27" s="168"/>
      <c r="D27" s="151"/>
      <c r="E27" s="151"/>
      <c r="F27" s="151"/>
      <c r="G27" s="151"/>
      <c r="H27" s="151"/>
      <c r="I27" s="151"/>
      <c r="J27" s="151"/>
      <c r="K27" s="164"/>
      <c r="L27" s="164"/>
      <c r="M27" s="164"/>
      <c r="N27" s="126"/>
    </row>
    <row r="28" spans="2:14" s="75" customFormat="1" ht="13.2" customHeight="1">
      <c r="B28" s="123" t="s">
        <v>100</v>
      </c>
      <c r="C28" s="112"/>
      <c r="D28" s="112"/>
      <c r="E28" s="112"/>
      <c r="F28" s="112"/>
      <c r="G28" s="112"/>
      <c r="H28" s="112"/>
      <c r="I28" s="112"/>
      <c r="J28" s="112"/>
      <c r="K28" s="118"/>
      <c r="L28" s="118"/>
      <c r="M28" s="118"/>
      <c r="N28" s="41" t="e">
        <f>(M28/G28)^(1/6)-1</f>
        <v>#DIV/0!</v>
      </c>
    </row>
    <row r="29" spans="2:14" s="75" customFormat="1" ht="13.2" customHeight="1">
      <c r="B29" s="124" t="s">
        <v>93</v>
      </c>
      <c r="C29" s="168"/>
      <c r="D29" s="151"/>
      <c r="E29" s="151"/>
      <c r="F29" s="151"/>
      <c r="G29" s="151"/>
      <c r="H29" s="151"/>
      <c r="I29" s="151"/>
      <c r="J29" s="151"/>
      <c r="K29" s="164"/>
      <c r="L29" s="164"/>
      <c r="M29" s="164"/>
      <c r="N29" s="126"/>
    </row>
    <row r="30" spans="2:14" s="75" customFormat="1" ht="13.2" customHeight="1">
      <c r="B30" s="123" t="s">
        <v>72</v>
      </c>
      <c r="C30" s="112">
        <f>C22+C24+C26+C28</f>
        <v>0</v>
      </c>
      <c r="D30" s="112">
        <f>D22+D24+D26+D28</f>
        <v>0</v>
      </c>
      <c r="E30" s="112">
        <f>E22+E24+E26+E28</f>
        <v>0</v>
      </c>
      <c r="F30" s="112">
        <f t="shared" ref="F30:K30" si="2">F22+F24+F26+F28</f>
        <v>0</v>
      </c>
      <c r="G30" s="112">
        <f t="shared" si="2"/>
        <v>0</v>
      </c>
      <c r="H30" s="112">
        <f t="shared" si="2"/>
        <v>0</v>
      </c>
      <c r="I30" s="112">
        <f t="shared" si="2"/>
        <v>0</v>
      </c>
      <c r="J30" s="112">
        <f t="shared" si="2"/>
        <v>0</v>
      </c>
      <c r="K30" s="118">
        <f t="shared" si="2"/>
        <v>0</v>
      </c>
      <c r="L30" s="118">
        <f>L22+L24+L26+L28</f>
        <v>0</v>
      </c>
      <c r="M30" s="118">
        <f>M22+M24+M26+M28</f>
        <v>0</v>
      </c>
      <c r="N30" s="41" t="e">
        <f>(M30/G30)^(1/6)-1</f>
        <v>#DIV/0!</v>
      </c>
    </row>
    <row r="31" spans="2:14" s="75" customFormat="1" ht="13.2" customHeight="1">
      <c r="B31" s="127" t="s">
        <v>93</v>
      </c>
      <c r="C31" s="168"/>
      <c r="D31" s="151" t="e">
        <f t="shared" ref="D31:K31" si="3">(D30-C30)/C30</f>
        <v>#DIV/0!</v>
      </c>
      <c r="E31" s="151" t="e">
        <f t="shared" si="3"/>
        <v>#DIV/0!</v>
      </c>
      <c r="F31" s="151" t="e">
        <f t="shared" si="3"/>
        <v>#DIV/0!</v>
      </c>
      <c r="G31" s="151" t="e">
        <f t="shared" si="3"/>
        <v>#DIV/0!</v>
      </c>
      <c r="H31" s="151" t="e">
        <f t="shared" si="3"/>
        <v>#DIV/0!</v>
      </c>
      <c r="I31" s="151" t="e">
        <f t="shared" si="3"/>
        <v>#DIV/0!</v>
      </c>
      <c r="J31" s="151" t="e">
        <f t="shared" si="3"/>
        <v>#DIV/0!</v>
      </c>
      <c r="K31" s="164" t="e">
        <f t="shared" si="3"/>
        <v>#DIV/0!</v>
      </c>
      <c r="L31" s="164" t="e">
        <f>(L30-K30)/K30</f>
        <v>#DIV/0!</v>
      </c>
      <c r="M31" s="164" t="e">
        <f>(M30-L30)/L30</f>
        <v>#DIV/0!</v>
      </c>
      <c r="N31" s="128"/>
    </row>
    <row r="32" spans="2:14" s="75" customFormat="1" ht="13.2" customHeight="1">
      <c r="E32" s="188"/>
      <c r="F32" s="55"/>
      <c r="G32" s="54"/>
    </row>
    <row r="33" spans="2:14" s="75" customFormat="1" ht="13.2" customHeight="1">
      <c r="B33" s="21" t="s">
        <v>103</v>
      </c>
      <c r="C33" s="21"/>
      <c r="D33" s="21"/>
      <c r="E33" s="21"/>
      <c r="F33" s="187"/>
      <c r="G33" s="187"/>
      <c r="N33" s="36" t="s">
        <v>96</v>
      </c>
    </row>
    <row r="34" spans="2:14" s="75" customFormat="1" ht="13.2" customHeight="1">
      <c r="B34" s="121" t="s">
        <v>91</v>
      </c>
      <c r="C34" s="109">
        <v>2016</v>
      </c>
      <c r="D34" s="109">
        <v>2017</v>
      </c>
      <c r="E34" s="109">
        <v>2018</v>
      </c>
      <c r="F34" s="109">
        <v>2019</v>
      </c>
      <c r="G34" s="109">
        <v>2020</v>
      </c>
      <c r="H34" s="109">
        <v>2021</v>
      </c>
      <c r="I34" s="109">
        <v>2022</v>
      </c>
      <c r="J34" s="109">
        <v>2023</v>
      </c>
      <c r="K34" s="109">
        <v>2024</v>
      </c>
      <c r="L34" s="109">
        <v>2025</v>
      </c>
      <c r="M34" s="109">
        <v>2026</v>
      </c>
      <c r="N34" s="133" t="s">
        <v>220</v>
      </c>
    </row>
    <row r="35" spans="2:14" s="75" customFormat="1" ht="13.2" customHeight="1">
      <c r="B35" s="76" t="s">
        <v>92</v>
      </c>
      <c r="C35" s="166" t="e">
        <f>C22*1000000/C9</f>
        <v>#DIV/0!</v>
      </c>
      <c r="D35" s="166" t="e">
        <f>D22*1000000/D9</f>
        <v>#DIV/0!</v>
      </c>
      <c r="E35" s="166" t="e">
        <f>E22*1000000/E9</f>
        <v>#DIV/0!</v>
      </c>
      <c r="F35" s="166" t="e">
        <f t="shared" ref="F35:K35" si="4">F22*1000000/F9</f>
        <v>#DIV/0!</v>
      </c>
      <c r="G35" s="166" t="e">
        <f t="shared" si="4"/>
        <v>#DIV/0!</v>
      </c>
      <c r="H35" s="166" t="e">
        <f t="shared" si="4"/>
        <v>#DIV/0!</v>
      </c>
      <c r="I35" s="166" t="e">
        <f t="shared" si="4"/>
        <v>#DIV/0!</v>
      </c>
      <c r="J35" s="166" t="e">
        <f t="shared" si="4"/>
        <v>#DIV/0!</v>
      </c>
      <c r="K35" s="166" t="e">
        <f t="shared" si="4"/>
        <v>#DIV/0!</v>
      </c>
      <c r="L35" s="167" t="e">
        <f>L22*1000000/L9</f>
        <v>#DIV/0!</v>
      </c>
      <c r="M35" s="167" t="e">
        <f>M22*1000000/M9</f>
        <v>#DIV/0!</v>
      </c>
      <c r="N35" s="37" t="e">
        <f>(M35/G35)^(1/6)-1</f>
        <v>#DIV/0!</v>
      </c>
    </row>
    <row r="36" spans="2:14" s="75" customFormat="1" ht="13.2" customHeight="1">
      <c r="B36" s="76" t="s">
        <v>94</v>
      </c>
      <c r="C36" s="166" t="e">
        <f>C24*1000000/C11</f>
        <v>#DIV/0!</v>
      </c>
      <c r="D36" s="166" t="e">
        <f>D24*1000000/D11</f>
        <v>#DIV/0!</v>
      </c>
      <c r="E36" s="166" t="e">
        <f>E24*1000000/E11</f>
        <v>#DIV/0!</v>
      </c>
      <c r="F36" s="166" t="e">
        <f t="shared" ref="F36:K36" si="5">F24*1000000/F11</f>
        <v>#DIV/0!</v>
      </c>
      <c r="G36" s="166" t="e">
        <f t="shared" si="5"/>
        <v>#DIV/0!</v>
      </c>
      <c r="H36" s="166" t="e">
        <f t="shared" si="5"/>
        <v>#DIV/0!</v>
      </c>
      <c r="I36" s="166" t="e">
        <f t="shared" si="5"/>
        <v>#DIV/0!</v>
      </c>
      <c r="J36" s="166" t="e">
        <f t="shared" si="5"/>
        <v>#DIV/0!</v>
      </c>
      <c r="K36" s="166" t="e">
        <f t="shared" si="5"/>
        <v>#DIV/0!</v>
      </c>
      <c r="L36" s="167" t="e">
        <f>L24*1000000/L11</f>
        <v>#DIV/0!</v>
      </c>
      <c r="M36" s="167" t="e">
        <f>M24*1000000/M11</f>
        <v>#DIV/0!</v>
      </c>
      <c r="N36" s="41" t="e">
        <f>(M36/G36)^(1/6)-1</f>
        <v>#DIV/0!</v>
      </c>
    </row>
    <row r="37" spans="2:14" s="75" customFormat="1" ht="13.2" customHeight="1">
      <c r="B37" s="76" t="s">
        <v>95</v>
      </c>
      <c r="C37" s="166" t="e">
        <f>C26*1000000/C13</f>
        <v>#DIV/0!</v>
      </c>
      <c r="D37" s="166" t="e">
        <f>D26*1000000/D13</f>
        <v>#DIV/0!</v>
      </c>
      <c r="E37" s="166" t="e">
        <f>E26*1000000/E13</f>
        <v>#DIV/0!</v>
      </c>
      <c r="F37" s="166" t="e">
        <f t="shared" ref="F37:K37" si="6">F26*1000000/F13</f>
        <v>#DIV/0!</v>
      </c>
      <c r="G37" s="166" t="e">
        <f t="shared" si="6"/>
        <v>#DIV/0!</v>
      </c>
      <c r="H37" s="166" t="e">
        <f t="shared" si="6"/>
        <v>#DIV/0!</v>
      </c>
      <c r="I37" s="166" t="e">
        <f t="shared" si="6"/>
        <v>#DIV/0!</v>
      </c>
      <c r="J37" s="166" t="e">
        <f t="shared" si="6"/>
        <v>#DIV/0!</v>
      </c>
      <c r="K37" s="166" t="e">
        <f t="shared" si="6"/>
        <v>#DIV/0!</v>
      </c>
      <c r="L37" s="167" t="e">
        <f>L26*1000000/L13</f>
        <v>#DIV/0!</v>
      </c>
      <c r="M37" s="167" t="e">
        <f>M26*1000000/M13</f>
        <v>#DIV/0!</v>
      </c>
      <c r="N37" s="41" t="e">
        <f>(M37/G37)^(1/6)-1</f>
        <v>#DIV/0!</v>
      </c>
    </row>
    <row r="38" spans="2:14" s="75" customFormat="1" ht="13.2" customHeight="1">
      <c r="B38" s="76" t="s">
        <v>100</v>
      </c>
      <c r="C38" s="166" t="e">
        <f>C28*1000000/C15</f>
        <v>#DIV/0!</v>
      </c>
      <c r="D38" s="166" t="e">
        <f>D28*1000000/D15</f>
        <v>#DIV/0!</v>
      </c>
      <c r="E38" s="166" t="e">
        <f>E28*1000000/E15</f>
        <v>#DIV/0!</v>
      </c>
      <c r="F38" s="166" t="e">
        <f t="shared" ref="F38:K38" si="7">F28*1000000/F15</f>
        <v>#DIV/0!</v>
      </c>
      <c r="G38" s="166" t="e">
        <f t="shared" si="7"/>
        <v>#DIV/0!</v>
      </c>
      <c r="H38" s="166" t="e">
        <f t="shared" si="7"/>
        <v>#DIV/0!</v>
      </c>
      <c r="I38" s="166" t="e">
        <f t="shared" si="7"/>
        <v>#DIV/0!</v>
      </c>
      <c r="J38" s="166" t="e">
        <f t="shared" si="7"/>
        <v>#DIV/0!</v>
      </c>
      <c r="K38" s="166" t="e">
        <f t="shared" si="7"/>
        <v>#DIV/0!</v>
      </c>
      <c r="L38" s="167" t="e">
        <f>L28*1000000/L15</f>
        <v>#DIV/0!</v>
      </c>
      <c r="M38" s="167" t="e">
        <f>M28*1000000/M15</f>
        <v>#DIV/0!</v>
      </c>
      <c r="N38" s="46" t="e">
        <f>(M38/G38)^(1/6)-1</f>
        <v>#DIV/0!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B7E0-A0C7-4F06-B8E0-05D9A810B6D7}">
  <sheetPr>
    <tabColor rgb="FFCCFFCC"/>
  </sheetPr>
  <dimension ref="B1:S55"/>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2" width="11.6640625" style="1" customWidth="1"/>
    <col min="13" max="13" width="8.6640625" style="1"/>
    <col min="14" max="14" width="20.77734375" style="1" customWidth="1"/>
    <col min="15" max="19" width="11.6640625" style="1" customWidth="1"/>
    <col min="20" max="16384" width="8.6640625" style="1"/>
  </cols>
  <sheetData>
    <row r="1" spans="2:19" ht="13.2" customHeight="1"/>
    <row r="2" spans="2:19" ht="17.399999999999999">
      <c r="B2" s="28" t="str">
        <f>Introduction!B2</f>
        <v>LightCounting Wireless Infrastructure Shares, Size &amp; Forecast - 1Q21</v>
      </c>
    </row>
    <row r="3" spans="2:19" ht="15">
      <c r="B3" s="236" t="str">
        <f>Introduction!B3</f>
        <v>May 2021 - Sample template for illustrative purposes only</v>
      </c>
    </row>
    <row r="4" spans="2:19" ht="13.2" customHeight="1">
      <c r="B4" s="27"/>
    </row>
    <row r="5" spans="2:19" ht="15.6">
      <c r="B5" s="88" t="s">
        <v>87</v>
      </c>
      <c r="C5" s="25"/>
    </row>
    <row r="7" spans="2:19" s="75" customFormat="1" ht="13.2" customHeight="1">
      <c r="B7" s="21" t="s">
        <v>240</v>
      </c>
      <c r="N7" s="21" t="s">
        <v>129</v>
      </c>
      <c r="P7" s="65"/>
    </row>
    <row r="8" spans="2:19" s="75" customFormat="1" ht="13.2" customHeight="1">
      <c r="B8" s="121" t="s">
        <v>6</v>
      </c>
      <c r="C8" s="109" t="s">
        <v>75</v>
      </c>
      <c r="D8" s="109" t="s">
        <v>76</v>
      </c>
      <c r="E8" s="109" t="s">
        <v>77</v>
      </c>
      <c r="F8" s="109" t="s">
        <v>78</v>
      </c>
      <c r="G8" s="109" t="s">
        <v>79</v>
      </c>
      <c r="H8" s="109" t="s">
        <v>80</v>
      </c>
      <c r="I8" s="109" t="s">
        <v>81</v>
      </c>
      <c r="J8" s="109" t="s">
        <v>82</v>
      </c>
      <c r="K8" s="109" t="s">
        <v>83</v>
      </c>
      <c r="L8" s="109" t="s">
        <v>84</v>
      </c>
      <c r="N8" s="108" t="str">
        <f>B8</f>
        <v>Vendor</v>
      </c>
      <c r="O8" s="109">
        <v>2019</v>
      </c>
      <c r="P8" s="109">
        <v>2020</v>
      </c>
      <c r="Q8" s="109">
        <v>2021</v>
      </c>
      <c r="R8" s="109">
        <v>2022</v>
      </c>
      <c r="S8" s="109">
        <v>2023</v>
      </c>
    </row>
    <row r="9" spans="2:19" s="75" customFormat="1" ht="13.2" customHeight="1">
      <c r="B9" s="76" t="s">
        <v>11</v>
      </c>
      <c r="C9" s="147"/>
      <c r="D9" s="147"/>
      <c r="E9" s="147"/>
      <c r="F9" s="147"/>
      <c r="G9" s="147"/>
      <c r="H9" s="147"/>
      <c r="I9" s="147"/>
      <c r="J9" s="147"/>
      <c r="K9" s="147"/>
      <c r="L9" s="147"/>
      <c r="N9" s="146" t="str">
        <f t="shared" ref="N9:N17" si="0">B9</f>
        <v>Ericsson</v>
      </c>
      <c r="O9" s="149">
        <f>SUM(C9:F9)</f>
        <v>0</v>
      </c>
      <c r="P9" s="149">
        <f>SUM(G9:J9)</f>
        <v>0</v>
      </c>
      <c r="Q9" s="149"/>
      <c r="R9" s="147"/>
      <c r="S9" s="147"/>
    </row>
    <row r="10" spans="2:19" s="75" customFormat="1" ht="13.2" customHeight="1">
      <c r="B10" s="76" t="s">
        <v>3</v>
      </c>
      <c r="C10" s="147"/>
      <c r="D10" s="147"/>
      <c r="E10" s="147"/>
      <c r="F10" s="147"/>
      <c r="G10" s="157"/>
      <c r="H10" s="147"/>
      <c r="I10" s="147"/>
      <c r="J10" s="147"/>
      <c r="K10" s="147"/>
      <c r="L10" s="147"/>
      <c r="N10" s="146" t="str">
        <f t="shared" si="0"/>
        <v>Fujitsu</v>
      </c>
      <c r="O10" s="149">
        <f t="shared" ref="O10:O17" si="1">SUM(C10:F10)</f>
        <v>0</v>
      </c>
      <c r="P10" s="149">
        <f>SUM(G10:J10)</f>
        <v>0</v>
      </c>
      <c r="Q10" s="149"/>
      <c r="R10" s="147"/>
      <c r="S10" s="147"/>
    </row>
    <row r="11" spans="2:19" s="75" customFormat="1" ht="13.2" customHeight="1">
      <c r="B11" s="76" t="s">
        <v>17</v>
      </c>
      <c r="C11" s="147"/>
      <c r="D11" s="147"/>
      <c r="E11" s="147"/>
      <c r="F11" s="147"/>
      <c r="G11" s="157"/>
      <c r="H11" s="147"/>
      <c r="I11" s="147"/>
      <c r="J11" s="147"/>
      <c r="K11" s="147"/>
      <c r="L11" s="147"/>
      <c r="N11" s="146" t="str">
        <f t="shared" si="0"/>
        <v>Huawei</v>
      </c>
      <c r="O11" s="149">
        <f t="shared" si="1"/>
        <v>0</v>
      </c>
      <c r="P11" s="149">
        <f t="shared" ref="P11:P17" si="2">SUM(G11:J11)</f>
        <v>0</v>
      </c>
      <c r="Q11" s="149"/>
      <c r="R11" s="147"/>
      <c r="S11" s="147"/>
    </row>
    <row r="12" spans="2:19" s="75" customFormat="1" ht="13.2" customHeight="1">
      <c r="B12" s="76" t="s">
        <v>20</v>
      </c>
      <c r="C12" s="147"/>
      <c r="D12" s="147"/>
      <c r="E12" s="147"/>
      <c r="F12" s="147"/>
      <c r="G12" s="157"/>
      <c r="H12" s="147"/>
      <c r="I12" s="147"/>
      <c r="J12" s="147"/>
      <c r="K12" s="147"/>
      <c r="L12" s="147"/>
      <c r="N12" s="146" t="str">
        <f t="shared" si="0"/>
        <v>Mavenir</v>
      </c>
      <c r="O12" s="149">
        <f t="shared" si="1"/>
        <v>0</v>
      </c>
      <c r="P12" s="149">
        <f t="shared" si="2"/>
        <v>0</v>
      </c>
      <c r="Q12" s="149"/>
      <c r="R12" s="147"/>
      <c r="S12" s="147"/>
    </row>
    <row r="13" spans="2:19" s="75" customFormat="1" ht="13.2" customHeight="1">
      <c r="B13" s="76" t="s">
        <v>2</v>
      </c>
      <c r="C13" s="147"/>
      <c r="D13" s="147"/>
      <c r="E13" s="147"/>
      <c r="F13" s="147"/>
      <c r="G13" s="147"/>
      <c r="H13" s="147"/>
      <c r="I13" s="147"/>
      <c r="J13" s="147"/>
      <c r="K13" s="147"/>
      <c r="L13" s="147"/>
      <c r="N13" s="146" t="str">
        <f t="shared" si="0"/>
        <v>NEC</v>
      </c>
      <c r="O13" s="149">
        <f t="shared" si="1"/>
        <v>0</v>
      </c>
      <c r="P13" s="149">
        <f t="shared" si="2"/>
        <v>0</v>
      </c>
      <c r="Q13" s="149"/>
      <c r="R13" s="147"/>
      <c r="S13" s="147"/>
    </row>
    <row r="14" spans="2:19" s="75" customFormat="1" ht="13.2" customHeight="1">
      <c r="B14" s="76" t="s">
        <v>18</v>
      </c>
      <c r="C14" s="147"/>
      <c r="D14" s="147"/>
      <c r="E14" s="147"/>
      <c r="F14" s="147"/>
      <c r="G14" s="157"/>
      <c r="H14" s="147"/>
      <c r="I14" s="147"/>
      <c r="J14" s="147"/>
      <c r="K14" s="147"/>
      <c r="L14" s="147"/>
      <c r="N14" s="146" t="str">
        <f t="shared" si="0"/>
        <v>Nokia</v>
      </c>
      <c r="O14" s="149">
        <f t="shared" si="1"/>
        <v>0</v>
      </c>
      <c r="P14" s="149">
        <f t="shared" si="2"/>
        <v>0</v>
      </c>
      <c r="Q14" s="149"/>
      <c r="R14" s="147"/>
      <c r="S14" s="147"/>
    </row>
    <row r="15" spans="2:19" s="75" customFormat="1" ht="13.2" customHeight="1">
      <c r="B15" s="76" t="s">
        <v>23</v>
      </c>
      <c r="C15" s="147"/>
      <c r="D15" s="147"/>
      <c r="E15" s="147"/>
      <c r="F15" s="147"/>
      <c r="G15" s="147"/>
      <c r="H15" s="147"/>
      <c r="I15" s="147"/>
      <c r="J15" s="147"/>
      <c r="K15" s="147"/>
      <c r="L15" s="147"/>
      <c r="N15" s="146" t="str">
        <f t="shared" si="0"/>
        <v>Samsung</v>
      </c>
      <c r="O15" s="149">
        <f t="shared" si="1"/>
        <v>0</v>
      </c>
      <c r="P15" s="149">
        <f t="shared" si="2"/>
        <v>0</v>
      </c>
      <c r="Q15" s="149"/>
      <c r="R15" s="147"/>
      <c r="S15" s="147"/>
    </row>
    <row r="16" spans="2:19" s="75" customFormat="1" ht="13.2" customHeight="1">
      <c r="B16" s="76" t="s">
        <v>28</v>
      </c>
      <c r="C16" s="147"/>
      <c r="D16" s="147"/>
      <c r="E16" s="147"/>
      <c r="F16" s="147"/>
      <c r="G16" s="147"/>
      <c r="H16" s="147"/>
      <c r="I16" s="147"/>
      <c r="J16" s="147"/>
      <c r="K16" s="147"/>
      <c r="L16" s="147"/>
      <c r="N16" s="146" t="str">
        <f t="shared" si="0"/>
        <v>ZTE</v>
      </c>
      <c r="O16" s="149">
        <f t="shared" si="1"/>
        <v>0</v>
      </c>
      <c r="P16" s="149">
        <f t="shared" si="2"/>
        <v>0</v>
      </c>
      <c r="Q16" s="149"/>
      <c r="R16" s="147"/>
      <c r="S16" s="147"/>
    </row>
    <row r="17" spans="2:19" s="75" customFormat="1" ht="13.2" customHeight="1">
      <c r="B17" s="76" t="s">
        <v>85</v>
      </c>
      <c r="C17" s="147"/>
      <c r="D17" s="147"/>
      <c r="E17" s="147"/>
      <c r="F17" s="147"/>
      <c r="G17" s="147"/>
      <c r="H17" s="147"/>
      <c r="I17" s="147"/>
      <c r="J17" s="147"/>
      <c r="K17" s="147"/>
      <c r="L17" s="147"/>
      <c r="N17" s="146" t="str">
        <f t="shared" si="0"/>
        <v>Other</v>
      </c>
      <c r="O17" s="149">
        <f t="shared" si="1"/>
        <v>0</v>
      </c>
      <c r="P17" s="149">
        <f t="shared" si="2"/>
        <v>0</v>
      </c>
      <c r="Q17" s="149"/>
      <c r="R17" s="147"/>
      <c r="S17" s="147"/>
    </row>
    <row r="18" spans="2:19" s="75" customFormat="1" ht="13.2" customHeight="1">
      <c r="B18" s="76" t="s">
        <v>72</v>
      </c>
      <c r="C18" s="148">
        <f t="shared" ref="C18:I18" si="3">SUM(C9:C17)</f>
        <v>0</v>
      </c>
      <c r="D18" s="148">
        <f t="shared" si="3"/>
        <v>0</v>
      </c>
      <c r="E18" s="148">
        <f t="shared" si="3"/>
        <v>0</v>
      </c>
      <c r="F18" s="148">
        <f t="shared" si="3"/>
        <v>0</v>
      </c>
      <c r="G18" s="148">
        <f t="shared" si="3"/>
        <v>0</v>
      </c>
      <c r="H18" s="148">
        <f t="shared" si="3"/>
        <v>0</v>
      </c>
      <c r="I18" s="148">
        <f t="shared" si="3"/>
        <v>0</v>
      </c>
      <c r="J18" s="148">
        <f t="shared" ref="J18:L18" si="4">SUM(J9:J17)</f>
        <v>0</v>
      </c>
      <c r="K18" s="148">
        <f t="shared" si="4"/>
        <v>0</v>
      </c>
      <c r="L18" s="148">
        <f t="shared" si="4"/>
        <v>0</v>
      </c>
      <c r="N18" s="76" t="s">
        <v>72</v>
      </c>
      <c r="O18" s="150">
        <f>SUM(O9:O17)</f>
        <v>0</v>
      </c>
      <c r="P18" s="150">
        <f>SUM(P9:P17)</f>
        <v>0</v>
      </c>
      <c r="Q18" s="150">
        <f>SUM(Q9:Q17)</f>
        <v>0</v>
      </c>
      <c r="R18" s="150">
        <f>SUM(R9:R17)</f>
        <v>0</v>
      </c>
      <c r="S18" s="150">
        <f>SUM(S9:S17)</f>
        <v>0</v>
      </c>
    </row>
    <row r="19" spans="2:19" s="75" customFormat="1" ht="13.2" customHeight="1">
      <c r="B19" s="75" t="s">
        <v>160</v>
      </c>
      <c r="C19" s="144"/>
      <c r="D19" s="144"/>
      <c r="E19" s="144"/>
      <c r="F19" s="144"/>
    </row>
    <row r="20" spans="2:19" s="75" customFormat="1" ht="13.2" customHeight="1"/>
    <row r="21" spans="2:19" s="75" customFormat="1" ht="13.2" customHeight="1">
      <c r="B21" s="21" t="s">
        <v>130</v>
      </c>
      <c r="F21" s="161"/>
      <c r="N21" s="21" t="s">
        <v>131</v>
      </c>
    </row>
    <row r="22" spans="2:19" s="75" customFormat="1" ht="13.2" customHeight="1">
      <c r="B22" s="121"/>
      <c r="C22" s="109" t="s">
        <v>75</v>
      </c>
      <c r="D22" s="109" t="s">
        <v>76</v>
      </c>
      <c r="E22" s="109" t="s">
        <v>77</v>
      </c>
      <c r="F22" s="109" t="s">
        <v>78</v>
      </c>
      <c r="G22" s="109" t="s">
        <v>79</v>
      </c>
      <c r="H22" s="109" t="s">
        <v>80</v>
      </c>
      <c r="I22" s="109" t="s">
        <v>81</v>
      </c>
      <c r="J22" s="109" t="s">
        <v>82</v>
      </c>
      <c r="K22" s="109" t="s">
        <v>83</v>
      </c>
      <c r="L22" s="109" t="s">
        <v>84</v>
      </c>
      <c r="N22" s="121"/>
      <c r="O22" s="109">
        <v>2019</v>
      </c>
      <c r="P22" s="109">
        <v>2020</v>
      </c>
      <c r="Q22" s="109">
        <v>2021</v>
      </c>
      <c r="R22" s="109">
        <v>2022</v>
      </c>
      <c r="S22" s="109">
        <v>2023</v>
      </c>
    </row>
    <row r="23" spans="2:19" s="75" customFormat="1" ht="13.2" customHeight="1">
      <c r="B23" s="76" t="s">
        <v>11</v>
      </c>
      <c r="C23" s="151" t="e">
        <f t="shared" ref="C23:J31" si="5">C9/C$18</f>
        <v>#DIV/0!</v>
      </c>
      <c r="D23" s="151" t="e">
        <f t="shared" si="5"/>
        <v>#DIV/0!</v>
      </c>
      <c r="E23" s="151" t="e">
        <f t="shared" si="5"/>
        <v>#DIV/0!</v>
      </c>
      <c r="F23" s="151" t="e">
        <f t="shared" si="5"/>
        <v>#DIV/0!</v>
      </c>
      <c r="G23" s="151" t="e">
        <f t="shared" si="5"/>
        <v>#DIV/0!</v>
      </c>
      <c r="H23" s="151" t="e">
        <f t="shared" si="5"/>
        <v>#DIV/0!</v>
      </c>
      <c r="I23" s="151" t="e">
        <f t="shared" si="5"/>
        <v>#DIV/0!</v>
      </c>
      <c r="J23" s="151" t="e">
        <f t="shared" si="5"/>
        <v>#DIV/0!</v>
      </c>
      <c r="K23" s="151" t="e">
        <f>K9/K$18</f>
        <v>#DIV/0!</v>
      </c>
      <c r="L23" s="156"/>
      <c r="N23" s="76" t="s">
        <v>11</v>
      </c>
      <c r="O23" s="151" t="e">
        <f t="shared" ref="O23:P31" si="6">O9/O$18</f>
        <v>#DIV/0!</v>
      </c>
      <c r="P23" s="151" t="e">
        <f t="shared" si="6"/>
        <v>#DIV/0!</v>
      </c>
      <c r="Q23" s="156"/>
      <c r="R23" s="156"/>
      <c r="S23" s="156"/>
    </row>
    <row r="24" spans="2:19" s="75" customFormat="1" ht="13.2" customHeight="1">
      <c r="B24" s="76" t="s">
        <v>3</v>
      </c>
      <c r="C24" s="151" t="e">
        <f t="shared" si="5"/>
        <v>#DIV/0!</v>
      </c>
      <c r="D24" s="151" t="e">
        <f t="shared" si="5"/>
        <v>#DIV/0!</v>
      </c>
      <c r="E24" s="151" t="e">
        <f t="shared" si="5"/>
        <v>#DIV/0!</v>
      </c>
      <c r="F24" s="151" t="e">
        <f t="shared" si="5"/>
        <v>#DIV/0!</v>
      </c>
      <c r="G24" s="151" t="e">
        <f t="shared" si="5"/>
        <v>#DIV/0!</v>
      </c>
      <c r="H24" s="151" t="e">
        <f t="shared" si="5"/>
        <v>#DIV/0!</v>
      </c>
      <c r="I24" s="151" t="e">
        <f t="shared" si="5"/>
        <v>#DIV/0!</v>
      </c>
      <c r="J24" s="151" t="e">
        <f t="shared" si="5"/>
        <v>#DIV/0!</v>
      </c>
      <c r="K24" s="151" t="e">
        <f t="shared" ref="K24" si="7">K10/K$18</f>
        <v>#DIV/0!</v>
      </c>
      <c r="L24" s="156"/>
      <c r="N24" s="76" t="s">
        <v>3</v>
      </c>
      <c r="O24" s="151" t="e">
        <f t="shared" si="6"/>
        <v>#DIV/0!</v>
      </c>
      <c r="P24" s="151" t="e">
        <f t="shared" si="6"/>
        <v>#DIV/0!</v>
      </c>
      <c r="Q24" s="156"/>
      <c r="R24" s="156"/>
      <c r="S24" s="156"/>
    </row>
    <row r="25" spans="2:19" s="75" customFormat="1" ht="13.2" customHeight="1">
      <c r="B25" s="76" t="s">
        <v>17</v>
      </c>
      <c r="C25" s="151" t="e">
        <f t="shared" si="5"/>
        <v>#DIV/0!</v>
      </c>
      <c r="D25" s="151" t="e">
        <f t="shared" si="5"/>
        <v>#DIV/0!</v>
      </c>
      <c r="E25" s="151" t="e">
        <f t="shared" si="5"/>
        <v>#DIV/0!</v>
      </c>
      <c r="F25" s="151" t="e">
        <f t="shared" si="5"/>
        <v>#DIV/0!</v>
      </c>
      <c r="G25" s="151" t="e">
        <f t="shared" si="5"/>
        <v>#DIV/0!</v>
      </c>
      <c r="H25" s="151" t="e">
        <f t="shared" si="5"/>
        <v>#DIV/0!</v>
      </c>
      <c r="I25" s="151" t="e">
        <f t="shared" si="5"/>
        <v>#DIV/0!</v>
      </c>
      <c r="J25" s="151" t="e">
        <f t="shared" si="5"/>
        <v>#DIV/0!</v>
      </c>
      <c r="K25" s="151" t="e">
        <f t="shared" ref="K25" si="8">K11/K$18</f>
        <v>#DIV/0!</v>
      </c>
      <c r="L25" s="156"/>
      <c r="N25" s="76" t="s">
        <v>17</v>
      </c>
      <c r="O25" s="151" t="e">
        <f t="shared" si="6"/>
        <v>#DIV/0!</v>
      </c>
      <c r="P25" s="151" t="e">
        <f t="shared" si="6"/>
        <v>#DIV/0!</v>
      </c>
      <c r="Q25" s="156"/>
      <c r="R25" s="156"/>
      <c r="S25" s="156"/>
    </row>
    <row r="26" spans="2:19" s="75" customFormat="1" ht="13.2" customHeight="1">
      <c r="B26" s="76" t="s">
        <v>20</v>
      </c>
      <c r="C26" s="151" t="e">
        <f t="shared" si="5"/>
        <v>#DIV/0!</v>
      </c>
      <c r="D26" s="151" t="e">
        <f t="shared" si="5"/>
        <v>#DIV/0!</v>
      </c>
      <c r="E26" s="151" t="e">
        <f t="shared" si="5"/>
        <v>#DIV/0!</v>
      </c>
      <c r="F26" s="151" t="e">
        <f t="shared" si="5"/>
        <v>#DIV/0!</v>
      </c>
      <c r="G26" s="151" t="e">
        <f t="shared" si="5"/>
        <v>#DIV/0!</v>
      </c>
      <c r="H26" s="151" t="e">
        <f t="shared" si="5"/>
        <v>#DIV/0!</v>
      </c>
      <c r="I26" s="151" t="e">
        <f t="shared" si="5"/>
        <v>#DIV/0!</v>
      </c>
      <c r="J26" s="151" t="e">
        <f t="shared" si="5"/>
        <v>#DIV/0!</v>
      </c>
      <c r="K26" s="151" t="e">
        <f t="shared" ref="K26" si="9">K12/K$18</f>
        <v>#DIV/0!</v>
      </c>
      <c r="L26" s="156"/>
      <c r="N26" s="76" t="s">
        <v>20</v>
      </c>
      <c r="O26" s="151" t="e">
        <f t="shared" si="6"/>
        <v>#DIV/0!</v>
      </c>
      <c r="P26" s="151" t="e">
        <f t="shared" si="6"/>
        <v>#DIV/0!</v>
      </c>
      <c r="Q26" s="156"/>
      <c r="R26" s="156"/>
      <c r="S26" s="156"/>
    </row>
    <row r="27" spans="2:19" s="75" customFormat="1" ht="13.2" customHeight="1">
      <c r="B27" s="76" t="s">
        <v>2</v>
      </c>
      <c r="C27" s="151" t="e">
        <f t="shared" si="5"/>
        <v>#DIV/0!</v>
      </c>
      <c r="D27" s="151" t="e">
        <f t="shared" si="5"/>
        <v>#DIV/0!</v>
      </c>
      <c r="E27" s="151" t="e">
        <f t="shared" si="5"/>
        <v>#DIV/0!</v>
      </c>
      <c r="F27" s="151" t="e">
        <f t="shared" si="5"/>
        <v>#DIV/0!</v>
      </c>
      <c r="G27" s="151" t="e">
        <f t="shared" si="5"/>
        <v>#DIV/0!</v>
      </c>
      <c r="H27" s="151" t="e">
        <f t="shared" si="5"/>
        <v>#DIV/0!</v>
      </c>
      <c r="I27" s="151" t="e">
        <f t="shared" si="5"/>
        <v>#DIV/0!</v>
      </c>
      <c r="J27" s="151" t="e">
        <f t="shared" si="5"/>
        <v>#DIV/0!</v>
      </c>
      <c r="K27" s="151" t="e">
        <f t="shared" ref="K27" si="10">K13/K$18</f>
        <v>#DIV/0!</v>
      </c>
      <c r="L27" s="156"/>
      <c r="N27" s="76" t="s">
        <v>2</v>
      </c>
      <c r="O27" s="151" t="e">
        <f t="shared" si="6"/>
        <v>#DIV/0!</v>
      </c>
      <c r="P27" s="151" t="e">
        <f t="shared" si="6"/>
        <v>#DIV/0!</v>
      </c>
      <c r="Q27" s="156"/>
      <c r="R27" s="156"/>
      <c r="S27" s="156"/>
    </row>
    <row r="28" spans="2:19" s="75" customFormat="1" ht="13.2" customHeight="1">
      <c r="B28" s="76" t="s">
        <v>18</v>
      </c>
      <c r="C28" s="151" t="e">
        <f t="shared" si="5"/>
        <v>#DIV/0!</v>
      </c>
      <c r="D28" s="151" t="e">
        <f t="shared" si="5"/>
        <v>#DIV/0!</v>
      </c>
      <c r="E28" s="151" t="e">
        <f t="shared" si="5"/>
        <v>#DIV/0!</v>
      </c>
      <c r="F28" s="151" t="e">
        <f t="shared" si="5"/>
        <v>#DIV/0!</v>
      </c>
      <c r="G28" s="151" t="e">
        <f t="shared" si="5"/>
        <v>#DIV/0!</v>
      </c>
      <c r="H28" s="151" t="e">
        <f t="shared" si="5"/>
        <v>#DIV/0!</v>
      </c>
      <c r="I28" s="151" t="e">
        <f t="shared" si="5"/>
        <v>#DIV/0!</v>
      </c>
      <c r="J28" s="151" t="e">
        <f t="shared" si="5"/>
        <v>#DIV/0!</v>
      </c>
      <c r="K28" s="151" t="e">
        <f>K14/K$18</f>
        <v>#DIV/0!</v>
      </c>
      <c r="L28" s="156"/>
      <c r="N28" s="76" t="s">
        <v>18</v>
      </c>
      <c r="O28" s="151" t="e">
        <f t="shared" si="6"/>
        <v>#DIV/0!</v>
      </c>
      <c r="P28" s="151" t="e">
        <f t="shared" si="6"/>
        <v>#DIV/0!</v>
      </c>
      <c r="Q28" s="156"/>
      <c r="R28" s="156"/>
      <c r="S28" s="156"/>
    </row>
    <row r="29" spans="2:19" s="75" customFormat="1" ht="13.2" customHeight="1">
      <c r="B29" s="76" t="s">
        <v>23</v>
      </c>
      <c r="C29" s="151" t="e">
        <f t="shared" si="5"/>
        <v>#DIV/0!</v>
      </c>
      <c r="D29" s="151" t="e">
        <f t="shared" si="5"/>
        <v>#DIV/0!</v>
      </c>
      <c r="E29" s="151" t="e">
        <f t="shared" si="5"/>
        <v>#DIV/0!</v>
      </c>
      <c r="F29" s="151" t="e">
        <f t="shared" si="5"/>
        <v>#DIV/0!</v>
      </c>
      <c r="G29" s="151" t="e">
        <f t="shared" si="5"/>
        <v>#DIV/0!</v>
      </c>
      <c r="H29" s="151" t="e">
        <f t="shared" si="5"/>
        <v>#DIV/0!</v>
      </c>
      <c r="I29" s="151" t="e">
        <f t="shared" si="5"/>
        <v>#DIV/0!</v>
      </c>
      <c r="J29" s="151" t="e">
        <f t="shared" si="5"/>
        <v>#DIV/0!</v>
      </c>
      <c r="K29" s="151" t="e">
        <f t="shared" ref="K29" si="11">K15/K$18</f>
        <v>#DIV/0!</v>
      </c>
      <c r="L29" s="156"/>
      <c r="N29" s="76" t="s">
        <v>23</v>
      </c>
      <c r="O29" s="151" t="e">
        <f t="shared" si="6"/>
        <v>#DIV/0!</v>
      </c>
      <c r="P29" s="151" t="e">
        <f t="shared" si="6"/>
        <v>#DIV/0!</v>
      </c>
      <c r="Q29" s="156"/>
      <c r="R29" s="156"/>
      <c r="S29" s="156"/>
    </row>
    <row r="30" spans="2:19" s="75" customFormat="1" ht="13.2" customHeight="1">
      <c r="B30" s="76" t="s">
        <v>28</v>
      </c>
      <c r="C30" s="151" t="e">
        <f t="shared" si="5"/>
        <v>#DIV/0!</v>
      </c>
      <c r="D30" s="151" t="e">
        <f t="shared" si="5"/>
        <v>#DIV/0!</v>
      </c>
      <c r="E30" s="151" t="e">
        <f t="shared" si="5"/>
        <v>#DIV/0!</v>
      </c>
      <c r="F30" s="151" t="e">
        <f t="shared" si="5"/>
        <v>#DIV/0!</v>
      </c>
      <c r="G30" s="151" t="e">
        <f t="shared" si="5"/>
        <v>#DIV/0!</v>
      </c>
      <c r="H30" s="151" t="e">
        <f t="shared" si="5"/>
        <v>#DIV/0!</v>
      </c>
      <c r="I30" s="151" t="e">
        <f t="shared" si="5"/>
        <v>#DIV/0!</v>
      </c>
      <c r="J30" s="151" t="e">
        <f t="shared" si="5"/>
        <v>#DIV/0!</v>
      </c>
      <c r="K30" s="151" t="e">
        <f t="shared" ref="K30" si="12">K16/K$18</f>
        <v>#DIV/0!</v>
      </c>
      <c r="L30" s="156"/>
      <c r="N30" s="76" t="s">
        <v>28</v>
      </c>
      <c r="O30" s="151" t="e">
        <f t="shared" si="6"/>
        <v>#DIV/0!</v>
      </c>
      <c r="P30" s="151" t="e">
        <f t="shared" si="6"/>
        <v>#DIV/0!</v>
      </c>
      <c r="Q30" s="156"/>
      <c r="R30" s="156"/>
      <c r="S30" s="156"/>
    </row>
    <row r="31" spans="2:19" s="75" customFormat="1" ht="13.2" customHeight="1">
      <c r="B31" s="76" t="s">
        <v>85</v>
      </c>
      <c r="C31" s="151" t="e">
        <f t="shared" si="5"/>
        <v>#DIV/0!</v>
      </c>
      <c r="D31" s="151" t="e">
        <f t="shared" si="5"/>
        <v>#DIV/0!</v>
      </c>
      <c r="E31" s="151" t="e">
        <f t="shared" si="5"/>
        <v>#DIV/0!</v>
      </c>
      <c r="F31" s="151" t="e">
        <f t="shared" si="5"/>
        <v>#DIV/0!</v>
      </c>
      <c r="G31" s="151" t="e">
        <f t="shared" si="5"/>
        <v>#DIV/0!</v>
      </c>
      <c r="H31" s="151" t="e">
        <f t="shared" si="5"/>
        <v>#DIV/0!</v>
      </c>
      <c r="I31" s="151" t="e">
        <f t="shared" si="5"/>
        <v>#DIV/0!</v>
      </c>
      <c r="J31" s="151" t="e">
        <f t="shared" si="5"/>
        <v>#DIV/0!</v>
      </c>
      <c r="K31" s="151" t="e">
        <f t="shared" ref="K31" si="13">K17/K$18</f>
        <v>#DIV/0!</v>
      </c>
      <c r="L31" s="156"/>
      <c r="N31" s="76" t="s">
        <v>85</v>
      </c>
      <c r="O31" s="151" t="e">
        <f t="shared" si="6"/>
        <v>#DIV/0!</v>
      </c>
      <c r="P31" s="151" t="e">
        <f t="shared" si="6"/>
        <v>#DIV/0!</v>
      </c>
      <c r="Q31" s="156"/>
      <c r="R31" s="156"/>
      <c r="S31" s="156"/>
    </row>
    <row r="32" spans="2:19" s="75" customFormat="1" ht="13.2" customHeight="1">
      <c r="B32" s="76" t="s">
        <v>72</v>
      </c>
      <c r="C32" s="153" t="e">
        <f t="shared" ref="C32:I32" si="14">SUM(C23:C31)</f>
        <v>#DIV/0!</v>
      </c>
      <c r="D32" s="153" t="e">
        <f t="shared" si="14"/>
        <v>#DIV/0!</v>
      </c>
      <c r="E32" s="153" t="e">
        <f t="shared" si="14"/>
        <v>#DIV/0!</v>
      </c>
      <c r="F32" s="153" t="e">
        <f t="shared" si="14"/>
        <v>#DIV/0!</v>
      </c>
      <c r="G32" s="153" t="e">
        <f t="shared" si="14"/>
        <v>#DIV/0!</v>
      </c>
      <c r="H32" s="153" t="e">
        <f t="shared" si="14"/>
        <v>#DIV/0!</v>
      </c>
      <c r="I32" s="153" t="e">
        <f t="shared" si="14"/>
        <v>#DIV/0!</v>
      </c>
      <c r="J32" s="153" t="e">
        <f t="shared" ref="J32:L32" si="15">SUM(J23:J31)</f>
        <v>#DIV/0!</v>
      </c>
      <c r="K32" s="153" t="e">
        <f t="shared" si="15"/>
        <v>#DIV/0!</v>
      </c>
      <c r="L32" s="153">
        <f t="shared" si="15"/>
        <v>0</v>
      </c>
      <c r="N32" s="76" t="s">
        <v>72</v>
      </c>
      <c r="O32" s="153" t="e">
        <f>SUM(O23:O31)</f>
        <v>#DIV/0!</v>
      </c>
      <c r="P32" s="153" t="e">
        <f>SUM(P23:P31)</f>
        <v>#DIV/0!</v>
      </c>
      <c r="Q32" s="153">
        <f t="shared" ref="Q32:S32" si="16">SUM(Q23:Q31)</f>
        <v>0</v>
      </c>
      <c r="R32" s="153">
        <f t="shared" si="16"/>
        <v>0</v>
      </c>
      <c r="S32" s="153">
        <f t="shared" si="16"/>
        <v>0</v>
      </c>
    </row>
    <row r="33" spans="3:19" ht="13.2" customHeight="1">
      <c r="C33" s="18"/>
      <c r="D33" s="18"/>
      <c r="E33" s="18"/>
      <c r="F33" s="18"/>
      <c r="G33" s="18"/>
      <c r="H33" s="18"/>
      <c r="I33" s="18"/>
      <c r="J33" s="18"/>
      <c r="K33" s="18"/>
      <c r="L33" s="18"/>
      <c r="O33" s="18"/>
      <c r="P33" s="18"/>
      <c r="Q33" s="18"/>
      <c r="R33" s="18"/>
      <c r="S33" s="18"/>
    </row>
    <row r="34" spans="3:19" ht="13.2" customHeight="1"/>
    <row r="35" spans="3:19" ht="13.2" customHeight="1"/>
    <row r="36" spans="3:19" ht="13.2" customHeight="1"/>
    <row r="37" spans="3:19" ht="13.2" customHeight="1"/>
    <row r="38" spans="3:19" ht="13.2" customHeight="1"/>
    <row r="39" spans="3:19" ht="13.2" customHeight="1"/>
    <row r="40" spans="3:19" ht="13.2" customHeight="1"/>
    <row r="41" spans="3:19" ht="13.2" customHeight="1"/>
    <row r="42" spans="3:19" ht="13.2" customHeight="1"/>
    <row r="43" spans="3:19" ht="13.2" customHeight="1"/>
    <row r="44" spans="3:19" ht="13.2" customHeight="1"/>
    <row r="45" spans="3:19" ht="13.2" customHeight="1"/>
    <row r="46" spans="3:19" ht="13.2" customHeight="1"/>
    <row r="47" spans="3:19" ht="13.2" customHeight="1"/>
    <row r="48" spans="3:19" ht="13.2" customHeight="1"/>
    <row r="49" ht="13.2" customHeight="1"/>
    <row r="50" ht="13.2" customHeight="1"/>
    <row r="51" ht="13.2" customHeight="1"/>
    <row r="52" ht="13.2" customHeight="1"/>
    <row r="53" ht="13.2" customHeight="1"/>
    <row r="54" ht="13.2" customHeight="1"/>
    <row r="55" ht="13.2"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Introduction</vt:lpstr>
      <vt:lpstr>Methodology</vt:lpstr>
      <vt:lpstr>Definitions</vt:lpstr>
      <vt:lpstr>Summary</vt:lpstr>
      <vt:lpstr>Total Market Shares</vt:lpstr>
      <vt:lpstr>5G RAN</vt:lpstr>
      <vt:lpstr>5G RAN Market Shares</vt:lpstr>
      <vt:lpstr>4G RAN</vt:lpstr>
      <vt:lpstr>4G RAN Market Shares</vt:lpstr>
      <vt:lpstr>Open vRAN</vt:lpstr>
      <vt:lpstr>5GC</vt:lpstr>
      <vt:lpstr>5GC Market Shares</vt:lpstr>
      <vt:lpstr>EPC</vt:lpstr>
      <vt:lpstr>vEPC</vt:lpstr>
      <vt:lpstr>EPC vEPC Market Shares</vt:lpstr>
      <vt:lpstr>2G 3G</vt:lpstr>
      <vt:lpstr>2G 3G Market Shares</vt:lpstr>
      <vt:lpstr>'5GC Market Shares'!Print_Area</vt:lpstr>
    </vt:vector>
  </TitlesOfParts>
  <Company>LightCounting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Wireless Infrastructure</dc:title>
  <dc:creator>Stephane Teral</dc:creator>
  <cp:lastModifiedBy>Stelyana Baleva</cp:lastModifiedBy>
  <dcterms:created xsi:type="dcterms:W3CDTF">2020-05-07T22:53:25Z</dcterms:created>
  <dcterms:modified xsi:type="dcterms:W3CDTF">2021-05-27T16:40:13Z</dcterms:modified>
</cp:coreProperties>
</file>